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56" activeTab="1"/>
  </bookViews>
  <sheets>
    <sheet name="ENTRY" sheetId="1" r:id="rId1"/>
    <sheet name="PRINT" sheetId="5" r:id="rId2"/>
    <sheet name="Validation" sheetId="6" state="hidden" r:id="rId3"/>
  </sheets>
  <definedNames>
    <definedName name="bidesh">Validation!$AB$3:$AB$80</definedName>
    <definedName name="cookies">#REF!</definedName>
    <definedName name="date">#REF!</definedName>
    <definedName name="day">Validation!$N$3:$N$34</definedName>
    <definedName name="DDistrict">Validation!$AQ$3:$AQ$79</definedName>
    <definedName name="District">Validation!$A$3:$A$79</definedName>
    <definedName name="Issuse">Validation!$H$3:$H$80</definedName>
    <definedName name="month">Validation!$M$3:$M$14</definedName>
    <definedName name="_xlnm.Print_Area" localSheetId="0">ENTRY!$A$2:$BL$3</definedName>
    <definedName name="_xlnm.Print_Area" localSheetId="1">PRINT!$B$1:$K$77</definedName>
    <definedName name="ward">Validation!$V$2:$V$33</definedName>
  </definedNames>
  <calcPr calcId="124519"/>
</workbook>
</file>

<file path=xl/calcChain.xml><?xml version="1.0" encoding="utf-8"?>
<calcChain xmlns="http://schemas.openxmlformats.org/spreadsheetml/2006/main">
  <c r="F31" i="5"/>
  <c r="F35"/>
  <c r="I69"/>
  <c r="D35"/>
  <c r="F17"/>
  <c r="C73" l="1"/>
  <c r="I71"/>
  <c r="I70"/>
  <c r="G44"/>
  <c r="J11"/>
  <c r="C44"/>
  <c r="K43"/>
  <c r="I43"/>
  <c r="E43"/>
  <c r="C43"/>
  <c r="E41"/>
  <c r="C39"/>
  <c r="K38"/>
  <c r="I38"/>
  <c r="E38"/>
  <c r="C38"/>
  <c r="E37"/>
  <c r="G34"/>
  <c r="D34"/>
  <c r="G33"/>
  <c r="C33"/>
  <c r="J32"/>
  <c r="G32"/>
  <c r="E32"/>
  <c r="C32"/>
  <c r="D26"/>
  <c r="G25"/>
  <c r="E25"/>
  <c r="J25"/>
  <c r="K24"/>
  <c r="G24"/>
  <c r="E24"/>
  <c r="AW3" i="6"/>
  <c r="C3"/>
  <c r="K22" i="5"/>
  <c r="H23"/>
  <c r="F23"/>
  <c r="C19"/>
  <c r="J18"/>
  <c r="F18"/>
  <c r="C18"/>
  <c r="J20"/>
  <c r="F16"/>
  <c r="K28" l="1"/>
  <c r="K30"/>
  <c r="I30"/>
  <c r="E30"/>
  <c r="K29"/>
  <c r="I29"/>
  <c r="E29"/>
  <c r="I28"/>
  <c r="E28"/>
  <c r="C27"/>
  <c r="D23"/>
  <c r="H22"/>
  <c r="F22"/>
  <c r="I67"/>
  <c r="D22"/>
  <c r="C20"/>
  <c r="J19"/>
  <c r="F19"/>
</calcChain>
</file>

<file path=xl/comments1.xml><?xml version="1.0" encoding="utf-8"?>
<comments xmlns="http://schemas.openxmlformats.org/spreadsheetml/2006/main">
  <authors>
    <author>Lenovo</author>
    <author>Administrator</author>
  </authors>
  <commentList>
    <comment ref="Q2" authorId="0">
      <text>
        <r>
          <rPr>
            <b/>
            <sz val="9"/>
            <color indexed="81"/>
            <rFont val="Tahoma"/>
          </rPr>
          <t>Lenovo:</t>
        </r>
        <r>
          <rPr>
            <sz val="9"/>
            <color indexed="81"/>
            <rFont val="Tahoma"/>
          </rPr>
          <t xml:space="preserve">
</t>
        </r>
        <r>
          <rPr>
            <sz val="12"/>
            <color indexed="81"/>
            <rFont val="Tahoma"/>
            <family val="2"/>
          </rPr>
          <t>तपाइको पासपोर्टमा भएको जन्ममितिको साल लेख्नुहोला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जिल्लाको नाम कालीमाटी फन्टमा नेपालीमा लेख्नुहोस्</t>
        </r>
      </text>
    </comment>
    <comment ref="C3" authorId="0">
      <text>
        <r>
          <rPr>
            <b/>
            <sz val="12"/>
            <color indexed="81"/>
            <rFont val="Tahoma"/>
            <family val="2"/>
          </rPr>
          <t>Lenovo:</t>
        </r>
        <r>
          <rPr>
            <sz val="12"/>
            <color indexed="81"/>
            <rFont val="Tahoma"/>
            <family val="2"/>
          </rPr>
          <t xml:space="preserve">
तपाइको नेपालीमा कालीमाटी फन्टमा नाम लेख्नुहोस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नागरिकता नं  लेख्नुहोस् 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नागरिकता जारी भएको जिल्ला लेख्नुहोस्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नागरिकता जारी भएको मिति महिना गते  लेख्नुहोस्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पासपोर्टको नम्बर लेख्नुहोस् । </t>
        </r>
      </text>
    </comment>
    <comment ref="H3" authorId="1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तपाइको नाम CAPITAL LETTER  मा लेख्नुहोस् 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पासपोर्ट जारी भएको जिल्ला लेख्नुहोस् 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पासपोर्ट जारी भएको मिति महिना गते लेख्नुहोस्</t>
        </r>
      </text>
    </comment>
    <comment ref="K3" authorId="0">
      <text>
        <r>
          <rPr>
            <b/>
            <sz val="9"/>
            <color indexed="81"/>
            <rFont val="Tahoma"/>
          </rPr>
          <t>Lenovo:</t>
        </r>
        <r>
          <rPr>
            <sz val="9"/>
            <color indexed="81"/>
            <rFont val="Tahoma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 विवाह भएको भए विवाहित र नभएको भए अविवाहित  छान्नुहोस् 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 पुरुष भए पुरुष र महिला भए महिला छान्नुहोस् 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जन्ममितिको साल अंकमा लेख्नुहोस् ।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जन्ममितिको महिना अंकमा लेख्नुहोस् ।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तपार्इको जन्मेको गते अंकमा लेख्नुहोस्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यदि तपाइको जन्ममितिमा साल मात्र छ भने यहाँ जन्मेको साल लेख्नुहोला नत्र खाली छोड्नुहोला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पासपोर्टमा भएको जन्ममितिको साल अङ्रग्रेजीमा लेख्नुहोस् ।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पासपोर्ट भएको महिनालार्इ अंकमा अङग्रेजीमा लेख्नुहोला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पासपोर्टमा भएको गते अंक अङग्रेजीमा लेख्नुहोस्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तपार्इको स्थायी ठेगानाको जिल्ला लेख्नुहीस् ।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हालको गा.पा/न.पा  लेख्नुहोस् 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हालको वडा नं. लेख्नुहोला </t>
        </r>
      </text>
    </comment>
    <comment ref="W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आँखाको रङ्ग छान्नुहोस् । 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आँखाको रङ्ग छान्नुहोस् । 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वर्ण छान्नुहोला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अपाङ्गताको अवस्था उल्लेख गर्नुहोस्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पेशा छान्नुहोस् 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बाबुको नाम लेख्नुहोस्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बाबुको ठेगानामा जिल्ला लेख्नुहोस्</t>
        </r>
      </text>
    </comment>
    <comment ref="AD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बुबाको अहिलेको गा.पा./न.पा. नाम लेख्नुहोस्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आमाको नाम लेख्नुहोस् ।</t>
        </r>
      </text>
    </comment>
    <comment ref="AG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आमाको अहिलेको ठेगाना लेख्नुहोस् </t>
        </r>
      </text>
    </comment>
    <comment ref="AH3" authorId="0">
      <text>
        <r>
          <rPr>
            <b/>
            <sz val="12"/>
            <color indexed="81"/>
            <rFont val="Tahoma"/>
            <family val="2"/>
          </rPr>
          <t>Lenovo:</t>
        </r>
        <r>
          <rPr>
            <sz val="12"/>
            <color indexed="81"/>
            <rFont val="Tahoma"/>
            <family val="2"/>
          </rPr>
          <t xml:space="preserve">
तपाइको पति/पत्नी /अभिभावकको नाम लेख्नुहीस्</t>
        </r>
      </text>
    </comment>
    <comment ref="AI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जिल्ला लेख्नुहीस् । </t>
        </r>
      </text>
    </comment>
    <comment ref="AJ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तपाइको गा.पा./न.पा को नाम लेख्नुहोस् ।</t>
        </r>
      </text>
    </comment>
    <comment ref="AK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मेहरमको नाम लेख्नुहीस्</t>
        </r>
      </text>
    </comment>
    <comment ref="AL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मेहरमको जिल्ला लेख्नुहीस्</t>
        </r>
      </text>
    </comment>
    <comment ref="AM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मेहरमको गा.पा/न.पा को नाम लेख्नुहोस् </t>
        </r>
      </text>
    </comment>
    <comment ref="AN3" authorId="0">
      <text>
        <r>
          <rPr>
            <b/>
            <sz val="10"/>
            <color indexed="81"/>
            <rFont val="Tahoma"/>
            <family val="2"/>
          </rPr>
          <t>Lenovo</t>
        </r>
        <r>
          <rPr>
            <b/>
            <sz val="12"/>
            <color indexed="81"/>
            <rFont val="Tahoma"/>
            <family val="2"/>
          </rPr>
          <t>:मेहरमको वडा नं. लेख्नुहोस्</t>
        </r>
      </text>
    </comment>
    <comment ref="AO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मेहरम सँग तपाइको नाता छान्नुहीस् 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मेहरमको पासपोर्ट नं. लेख्नुहोस् । </t>
        </r>
      </text>
    </comment>
    <comment ref="AQ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मेहरमको सम्पर्क नं. लेख्नुहोला</t>
        </r>
      </text>
    </comment>
    <comment ref="AR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यो भन्दा अगाडी हज गएको भए गएको नगएको भए नगएको छान्नुहोला</t>
        </r>
      </text>
    </comment>
    <comment ref="AS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हज गएको भए कति सालमा गएको हो साल अंकमा लेख्नुहोला</t>
        </r>
      </text>
    </comment>
    <comment ref="AT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सम्पर्क व्यक्तीको नाम लेख्नुहोस्</t>
        </r>
      </text>
    </comment>
    <comment ref="AU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सम्पर्क व्यक्तिको जिल्ला लेख्नुहोला</t>
        </r>
      </text>
    </comment>
    <comment ref="AV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सम्पर्क व्यक्तिको गा.पा./न.पा लेख्नुहोस्</t>
        </r>
      </text>
    </comment>
    <comment ref="AW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सम्पर्क व्यक्तीको वडाको नम लेख्नुहोस्</t>
        </r>
      </text>
    </comment>
    <comment ref="AX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निवेदक सँग सम्पर्क व्यक्ति सँगको नाता के हो लेख्नुहोस्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सम्पर्क व्यक्तिको नम्बर लेख्नुहोस्</t>
        </r>
      </text>
    </comment>
    <comment ref="AZ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सहायक व्यक्तीको नाम लेख्नुहोस्</t>
        </r>
      </text>
    </comment>
    <comment ref="BA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सहायक व्यक्तीको पासपोर्ट अनुसार अङग्रेजीमा नाम लेख्नुहोस् </t>
        </r>
      </text>
    </comment>
    <comment ref="BB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निवेदकको सहयोगी व्यक्तिको जिल्ला छान्नुहोला</t>
        </r>
      </text>
    </comment>
    <comment ref="BC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निवेदकको सहयोगी व्यक्तीको गा.पा/न.पा लेख्नुहोला</t>
        </r>
      </text>
    </comment>
    <comment ref="BD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निवेदकको सहयोगी व्यक्तिको वडा नं. लेख्नुहोला</t>
        </r>
      </text>
    </comment>
    <comment ref="BE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सहयोगी व्यक्ति र तपाइको नाता लेख्नुहोला</t>
        </r>
      </text>
    </comment>
    <comment ref="BF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सहयोगी व्यक्तिको सम्पर्क नं. लेख्नुहोस् ।</t>
        </r>
      </text>
    </comment>
    <comment ref="BG3" authorId="1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</t>
        </r>
        <r>
          <rPr>
            <sz val="11"/>
            <color indexed="81"/>
            <rFont val="Tahoma"/>
            <family val="2"/>
          </rPr>
          <t xml:space="preserve">सहयोगी व्यक्तिको पासपोर्ट नं राख्नुहोस् ।
</t>
        </r>
      </text>
    </comment>
    <comment ref="BH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आफ्नो नम्बर लेख्नुहोस् । </t>
        </r>
      </text>
    </comment>
    <comment ref="BI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तपाइको रगतको नाता भएकाहरुको मात्र सम्पर्क नं लेख्नुहोस् । </t>
        </r>
      </text>
    </comment>
    <comment ref="BJ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तपाइले दरखास्त दिएको मिति लेख्नुहोला</t>
        </r>
      </text>
    </comment>
    <comment ref="BK3" authorId="0">
      <text>
        <r>
          <rPr>
            <b/>
            <sz val="12"/>
            <color indexed="81"/>
            <rFont val="Tahoma"/>
            <family val="2"/>
          </rPr>
          <t>Lenovo:तपाइले यो भन्दा अगाडी हज जानका लागि बवेदन दिएको तर जान नपाएको भएमा पुरानो राख्नुहोला पहिलोचोटीको लागि नयाँ छान्नुहोस् ।</t>
        </r>
      </text>
    </comment>
  </commentList>
</comments>
</file>

<file path=xl/sharedStrings.xml><?xml version="1.0" encoding="utf-8"?>
<sst xmlns="http://schemas.openxmlformats.org/spreadsheetml/2006/main" count="1029" uniqueCount="338">
  <si>
    <t>नाम थर</t>
  </si>
  <si>
    <t>पद</t>
  </si>
  <si>
    <t>हजयात्राको दरखास्त फाराम</t>
  </si>
  <si>
    <t>श्रीमान् अध्यक्ष ज्यू,</t>
  </si>
  <si>
    <t xml:space="preserve">नेपाल हज समिति, काठमाण्डौँ </t>
  </si>
  <si>
    <t>मार्फत -जिल्ला प्रशासन कार्यालय</t>
  </si>
  <si>
    <t>1. निवेदकको नाम, थर (देवनागरी र अङग्रेजी ठूलो अक्षरमा)</t>
  </si>
  <si>
    <t>नागरिकता नं.</t>
  </si>
  <si>
    <t>जिल्ला</t>
  </si>
  <si>
    <t>जारि मिति</t>
  </si>
  <si>
    <t>राहदानी नं.</t>
  </si>
  <si>
    <t>जारी गर्ने कार्यालय</t>
  </si>
  <si>
    <t>वैवाहिक स्थिति</t>
  </si>
  <si>
    <t>लिङ्ग</t>
  </si>
  <si>
    <t xml:space="preserve">2. जन्म मिति </t>
  </si>
  <si>
    <t>विक्रम सम्वतः-</t>
  </si>
  <si>
    <t>साल</t>
  </si>
  <si>
    <t>महिना</t>
  </si>
  <si>
    <t>गते</t>
  </si>
  <si>
    <t>उमेर</t>
  </si>
  <si>
    <t>वर्षमा</t>
  </si>
  <si>
    <t>इस्वी सनः-</t>
  </si>
  <si>
    <t xml:space="preserve">3.स्थायी ठेगानाः- </t>
  </si>
  <si>
    <t>वार्ड नं.</t>
  </si>
  <si>
    <t>4.निवेदकको हुलियाः-</t>
  </si>
  <si>
    <t>आँखाको रङ्ग</t>
  </si>
  <si>
    <t>केशको रङ्ग</t>
  </si>
  <si>
    <t>वर्ण</t>
  </si>
  <si>
    <t>अपाङ्गता भएमा सोको अवस्था</t>
  </si>
  <si>
    <t>5.पेशाः-</t>
  </si>
  <si>
    <t>६.निवेदकको बाबुको नाम, थरः-</t>
  </si>
  <si>
    <t>ठेगाना</t>
  </si>
  <si>
    <t>७.निवेदकको आमाको नाम, थरः-</t>
  </si>
  <si>
    <t>९.निवेदक महिला भए साथमा जाने मेहरमको नाम, थरः-</t>
  </si>
  <si>
    <t>नाता</t>
  </si>
  <si>
    <t>सम्पर्क नं.</t>
  </si>
  <si>
    <t>१०. यो भन्दा अगाडि हज</t>
  </si>
  <si>
    <t>गएको साल खुलाउने</t>
  </si>
  <si>
    <t>नाम, थरः-(नेपालीमा)</t>
  </si>
  <si>
    <t>वडा नं.</t>
  </si>
  <si>
    <t>Name (According Passport)</t>
  </si>
  <si>
    <t>क)</t>
  </si>
  <si>
    <t>रु.1,25,000।-(एक लाख पच्चिस हजार मात्र) दाखिला गरेको सक्कल बैँक भौचर</t>
  </si>
  <si>
    <t>ख)</t>
  </si>
  <si>
    <t>ग)</t>
  </si>
  <si>
    <t>नेपाली नागरिकताको प्रमाण-पत्रको फोटोकपी ।</t>
  </si>
  <si>
    <t>घ)</t>
  </si>
  <si>
    <t xml:space="preserve">मेहरम सँगको नाता खुल्ने कागज र मेहरमको राहदानीको फोटोकपी । </t>
  </si>
  <si>
    <t>ङ)</t>
  </si>
  <si>
    <t xml:space="preserve">इस्लाम धर्म अनुसार हजयात्रा गर्न मञ्जुर गर्दछु । </t>
  </si>
  <si>
    <t xml:space="preserve">हजयात्रा क्रममा हवार्इ जहाजमा आउँदा जाँदा एयरलायन्सको नियम मान्नेछु । </t>
  </si>
  <si>
    <t>च)</t>
  </si>
  <si>
    <t>छ)</t>
  </si>
  <si>
    <t>ज)</t>
  </si>
  <si>
    <t>झ)</t>
  </si>
  <si>
    <t>मितिः-</t>
  </si>
  <si>
    <t>निवेदक</t>
  </si>
  <si>
    <t>नाम, थर</t>
  </si>
  <si>
    <t>हस्ताक्षर</t>
  </si>
  <si>
    <t>औँठा छाप</t>
  </si>
  <si>
    <t>दायाँ</t>
  </si>
  <si>
    <t>बायाँ</t>
  </si>
  <si>
    <t>(फाराममा  भएको सम्पूर्ण विवरण नछुट्ने गरी स्पष्टसँग उल्लेख गर्नुहोला।)</t>
  </si>
  <si>
    <t>धादिङ</t>
  </si>
  <si>
    <t>सक्कल राहदानी ।</t>
  </si>
  <si>
    <t xml:space="preserve">मक्का मदिनामा हज समितिको व्यवस्था अनुसार कुनै असुविधा आएमा सकेसम्म आफैँ समाधान गर्न कोशिस
 गर्नेछु । यदि नसकेमा सम्बन्धित निकायमा पहिले जानकारी गराउनेछू । </t>
  </si>
  <si>
    <t>निवेदकको नाम</t>
  </si>
  <si>
    <t>विवाहित</t>
  </si>
  <si>
    <t>पुरुष</t>
  </si>
  <si>
    <t>क्र.स.</t>
  </si>
  <si>
    <t xml:space="preserve">Name 
(According to Passport)
</t>
  </si>
  <si>
    <t>जारी गर्ने
 कार्यालय</t>
  </si>
  <si>
    <t>वैवाहिक
 स्थिति</t>
  </si>
  <si>
    <t xml:space="preserve">महिना </t>
  </si>
  <si>
    <t>वडा</t>
  </si>
  <si>
    <t>आँखाको
 रङ्ग</t>
  </si>
  <si>
    <t>केशको 
रङ्ग</t>
  </si>
  <si>
    <t>पेशा</t>
  </si>
  <si>
    <t>नामथर</t>
  </si>
  <si>
    <t>गएको 
नगएको</t>
  </si>
  <si>
    <t xml:space="preserve">गएको भए 
कुन सालमा </t>
  </si>
  <si>
    <t>Name according to 
Passport</t>
  </si>
  <si>
    <t>कालो</t>
  </si>
  <si>
    <t>गएको</t>
  </si>
  <si>
    <t>अविवाहित</t>
  </si>
  <si>
    <t>महिला</t>
  </si>
  <si>
    <t>खैरो</t>
  </si>
  <si>
    <t>सेतो</t>
  </si>
  <si>
    <t>कृषि</t>
  </si>
  <si>
    <t>अन्य</t>
  </si>
  <si>
    <t>नारिकता 
जारि मिति</t>
  </si>
  <si>
    <t>जारी मिति</t>
  </si>
  <si>
    <t xml:space="preserve"> गा.पा./न.पा.</t>
  </si>
  <si>
    <t xml:space="preserve">हजयात्रामा रहँदा मिना, अरफात, मुज्दलफा र मदिनामा खानाको व्यवस्था आफैँ गर्नेछु। </t>
  </si>
  <si>
    <t xml:space="preserve">हजयात्राको क्रममा मिना र अरफातमा रहँदा मोअल्लिमको व्यवस्था अनुसार चल्नेछु । </t>
  </si>
  <si>
    <t xml:space="preserve">हजयात्राको अवधिभर कुनै असामाजिक र अमर्यादित क्रियाकलाप गर्ने छैन, गरेमा हज समितिले गरेको निर्णय मान्न तयार छु । </t>
  </si>
  <si>
    <t>गा.पा/न.पा.</t>
  </si>
  <si>
    <t>गा.पा/न.पा</t>
  </si>
  <si>
    <t>गा.पा./न.पा</t>
  </si>
  <si>
    <t xml:space="preserve">नगएको </t>
  </si>
  <si>
    <t>८. पति/पत्नी/अभिभावकको नाम, थरः-</t>
  </si>
  <si>
    <t xml:space="preserve">हालसालै खिचेको पासपोर्ट सार्इजको 4 प्रति फोटो। </t>
  </si>
  <si>
    <t xml:space="preserve">काठमाण्डौँमा रहँदा हज समितिको व्यवस्था अनुसार अनुशासित भर्इ बस्ने, खाने, खोप लगाउने, भिसा लागेको राहदानी लिने, हवार्इ टिकट लिने र आवश्यक विदेशी मुद्रा सटही गरी यात्रा गर्नेछु । </t>
  </si>
  <si>
    <t xml:space="preserve">नेपाल र साउदी अरबको प्रचलित नियम कानूनको परिपालन गर्नेछु। </t>
  </si>
  <si>
    <r>
      <t>हजको अर्कान (नियम) र व्यवहारिक कुरा बारे सचेतना लिएको छू</t>
    </r>
    <r>
      <rPr>
        <sz val="12"/>
        <color theme="1"/>
        <rFont val="Calibri"/>
        <family val="1"/>
        <scheme val="minor"/>
      </rPr>
      <t xml:space="preserve">/ </t>
    </r>
    <r>
      <rPr>
        <sz val="12"/>
        <color theme="1"/>
        <rFont val="Kalimati"/>
        <charset val="1"/>
      </rPr>
      <t>लिनेछु ।</t>
    </r>
  </si>
  <si>
    <t>Name (According to Passport)</t>
  </si>
  <si>
    <t>रामशरण अर्याल</t>
  </si>
  <si>
    <t>नाम (नागरिकता अनुसार लेख्नुहोस्)</t>
  </si>
  <si>
    <t>261-12809</t>
  </si>
  <si>
    <t>बुबाको नाम</t>
  </si>
  <si>
    <t>आमाको नाम</t>
  </si>
  <si>
    <t>नागरिकताका आधारमा</t>
  </si>
  <si>
    <t>पासपोर्ट आधारमा</t>
  </si>
  <si>
    <t xml:space="preserve">नागरिकता अनुसार </t>
  </si>
  <si>
    <t>स्थायी ठेगाना 
नागरिकताअनुसार</t>
  </si>
  <si>
    <t>पासपोर्टमा भएको
 जन्ममिति</t>
  </si>
  <si>
    <t>पति/पत्नी/
अभिभावक</t>
  </si>
  <si>
    <t>निवेदक महिला भए साथमा जाने मेहरमको</t>
  </si>
  <si>
    <t>यो भन्दा
अगाडी हज</t>
  </si>
  <si>
    <t>विदेशमा जरुरी भए नेपालमा खबर गर्नुपर्ने व्यक्ति</t>
  </si>
  <si>
    <t>निवेदकको उमेर ७० बर्षभन्दा बढी भएमा सहयोगी व्यक्ति</t>
  </si>
  <si>
    <t>परिवार भित्रको व्यक्तिको सम्पर्क नं.</t>
  </si>
  <si>
    <t>भार्इ</t>
  </si>
  <si>
    <t>ससुरा</t>
  </si>
  <si>
    <t>पद्म कुमारी अर्याल</t>
  </si>
  <si>
    <t>विमला ढकाल</t>
  </si>
  <si>
    <t>सुरेश अर्याल</t>
  </si>
  <si>
    <t>गा.वि.स</t>
  </si>
  <si>
    <t>गा.वि.स.</t>
  </si>
  <si>
    <t>RAMSHARAN ARYAL</t>
  </si>
  <si>
    <t>नलाङ</t>
  </si>
  <si>
    <t>क.अ.</t>
  </si>
  <si>
    <t>टंक प्रसाद अर्याल</t>
  </si>
  <si>
    <t>पति</t>
  </si>
  <si>
    <t>छोरा</t>
  </si>
  <si>
    <t xml:space="preserve">भोजपुर  </t>
  </si>
  <si>
    <t xml:space="preserve">धनकुटा  </t>
  </si>
  <si>
    <t xml:space="preserve">इलाम  </t>
  </si>
  <si>
    <t xml:space="preserve">झापा  </t>
  </si>
  <si>
    <t xml:space="preserve">खोटाँग  </t>
  </si>
  <si>
    <t xml:space="preserve">मोरंग  </t>
  </si>
  <si>
    <t xml:space="preserve">ओखलढुंगा  </t>
  </si>
  <si>
    <t xml:space="preserve">पांचथर  </t>
  </si>
  <si>
    <t xml:space="preserve">संखुवासभा  </t>
  </si>
  <si>
    <t xml:space="preserve">सोलुखुम्बू  </t>
  </si>
  <si>
    <t xml:space="preserve">सुनसरी  </t>
  </si>
  <si>
    <t xml:space="preserve">ताप्लेजुंग  </t>
  </si>
  <si>
    <t xml:space="preserve">तेह्रथुम  </t>
  </si>
  <si>
    <t xml:space="preserve">उदयपुर  </t>
  </si>
  <si>
    <t xml:space="preserve">सप्तरी  </t>
  </si>
  <si>
    <t xml:space="preserve">सिराहा  </t>
  </si>
  <si>
    <t xml:space="preserve">धनुषा  </t>
  </si>
  <si>
    <t xml:space="preserve">महोत्तरी  </t>
  </si>
  <si>
    <t xml:space="preserve">सर्लाही  </t>
  </si>
  <si>
    <t xml:space="preserve">बारा  </t>
  </si>
  <si>
    <t xml:space="preserve">पर्सा  </t>
  </si>
  <si>
    <t xml:space="preserve">रौतहट  </t>
  </si>
  <si>
    <t xml:space="preserve">सिन्धुली  </t>
  </si>
  <si>
    <t xml:space="preserve">रामेछाप  </t>
  </si>
  <si>
    <t xml:space="preserve">दोलखा  </t>
  </si>
  <si>
    <t xml:space="preserve">भक्तपुर  </t>
  </si>
  <si>
    <t xml:space="preserve">धादिङ  </t>
  </si>
  <si>
    <t xml:space="preserve">काठमाडौँ  </t>
  </si>
  <si>
    <t xml:space="preserve">काभ्रेपलान्चोक  </t>
  </si>
  <si>
    <t xml:space="preserve">ललितपुर  </t>
  </si>
  <si>
    <t xml:space="preserve">नुवाकोट  </t>
  </si>
  <si>
    <t xml:space="preserve">रसुवा  </t>
  </si>
  <si>
    <t xml:space="preserve">सिन्धुपाल्चोक  </t>
  </si>
  <si>
    <t xml:space="preserve">चितवन  </t>
  </si>
  <si>
    <t xml:space="preserve">मकवानपुर  </t>
  </si>
  <si>
    <t xml:space="preserve">बागलुङ  </t>
  </si>
  <si>
    <t xml:space="preserve">गोरखा  </t>
  </si>
  <si>
    <t xml:space="preserve">कास्की  </t>
  </si>
  <si>
    <t xml:space="preserve">लमजुङ  </t>
  </si>
  <si>
    <t xml:space="preserve">मनाङ  </t>
  </si>
  <si>
    <t xml:space="preserve">मुस्ताङ  </t>
  </si>
  <si>
    <t xml:space="preserve">म्याग्दी  </t>
  </si>
  <si>
    <t xml:space="preserve">नवलपुर  </t>
  </si>
  <si>
    <t xml:space="preserve">पर्वत  </t>
  </si>
  <si>
    <t xml:space="preserve">स्याङग्जा  </t>
  </si>
  <si>
    <t xml:space="preserve">तनहुँ  </t>
  </si>
  <si>
    <t xml:space="preserve">कपिलवस्तु  </t>
  </si>
  <si>
    <t xml:space="preserve">परासी  </t>
  </si>
  <si>
    <t xml:space="preserve">रुपन्देही  </t>
  </si>
  <si>
    <t xml:space="preserve">अर्घाखाँची  </t>
  </si>
  <si>
    <t xml:space="preserve">गुल्मी  </t>
  </si>
  <si>
    <t xml:space="preserve">पाल्पा  </t>
  </si>
  <si>
    <t xml:space="preserve">दाङ  </t>
  </si>
  <si>
    <t xml:space="preserve">प्युठान  </t>
  </si>
  <si>
    <t xml:space="preserve">रोल्पा  </t>
  </si>
  <si>
    <t xml:space="preserve">पूर्वी रूकुम  </t>
  </si>
  <si>
    <t xml:space="preserve">बाँके  </t>
  </si>
  <si>
    <t xml:space="preserve">बर्दिया  </t>
  </si>
  <si>
    <t xml:space="preserve">पश्चिमी रूकुम  </t>
  </si>
  <si>
    <t xml:space="preserve">सल्यान  </t>
  </si>
  <si>
    <t xml:space="preserve">डोल्पा  </t>
  </si>
  <si>
    <t xml:space="preserve">हुम्ला  </t>
  </si>
  <si>
    <t xml:space="preserve">जुम्ला  </t>
  </si>
  <si>
    <t xml:space="preserve">कालिकोट  </t>
  </si>
  <si>
    <t xml:space="preserve">मुगु  </t>
  </si>
  <si>
    <t xml:space="preserve">सुर्खेत  </t>
  </si>
  <si>
    <t xml:space="preserve">दैलेख  </t>
  </si>
  <si>
    <t xml:space="preserve">जाजरकोट  </t>
  </si>
  <si>
    <t xml:space="preserve">कैलाली  </t>
  </si>
  <si>
    <t xml:space="preserve">अछाम  </t>
  </si>
  <si>
    <t xml:space="preserve">डोटी  </t>
  </si>
  <si>
    <t xml:space="preserve">बझाङ  </t>
  </si>
  <si>
    <t xml:space="preserve">बाजुरा  </t>
  </si>
  <si>
    <t xml:space="preserve">कंचनपुर  </t>
  </si>
  <si>
    <t xml:space="preserve">डडेलधुरा  </t>
  </si>
  <si>
    <t xml:space="preserve">बैतडी  </t>
  </si>
  <si>
    <t xml:space="preserve">दार्चुला  </t>
  </si>
  <si>
    <t>नारिकता 
जारी मिति</t>
  </si>
  <si>
    <t>अपाङ्गताको अवस्था</t>
  </si>
  <si>
    <t xml:space="preserve">व्यक्तिको सम्पर्क नं. </t>
  </si>
  <si>
    <t xml:space="preserve">परिवारको सम्पर्क नं. </t>
  </si>
  <si>
    <t xml:space="preserve">2.वि.सं. २०७६ मा हज यात्रा गर्न जान नपाएका २२० जना निवेदकहरुले वि.सं. २०७७ (सन् २०२०) मा हज गर्न जान चाहेमा निजले रकम फिर्ता 
  नलिएको खण्डमा एक प्रति फाराम १ प्रति भोचरको प्रतिलिपि र २ प्रति फोटोका साथ निवेदन संलग्न राखी जिल्ला प्रशासन कार्यालयमा पुनः आवेदन 
  गर्नुपर्नेछ । निवेदन नदिएमा हजयात्रामा समावेश गरिने छैन । </t>
  </si>
  <si>
    <t>दरखास्त मिति</t>
  </si>
  <si>
    <t>जिल्ला प्रशासन कार्यालयले भर्नेः-</t>
  </si>
  <si>
    <t>दर्ता नं.</t>
  </si>
  <si>
    <t>दर्ता मिति</t>
  </si>
  <si>
    <t>राहदानी विभाग</t>
  </si>
  <si>
    <t>गत वर्षको निवेदक भए बैँक भौचरको प्रतिलिपि ।</t>
  </si>
  <si>
    <t>11. निवेदक(नयाँ/पुरानो)</t>
  </si>
  <si>
    <t>12. निवेदन सम्बन्धमा विदेशमा कुनै जरुरी कुरा पर्न गएमा नेपालमा खबर पर्नु पर्ने व्यक्तिः-</t>
  </si>
  <si>
    <t>13. निवेदकको उमेर 70 वर्ष भन्दा माथि भएमा साथमा जाने सहयोगी व्यक्तिः-</t>
  </si>
  <si>
    <t>14. आवेदन साथ संलग्न राख्नुपर्ने आवश्यकता कागजातः-</t>
  </si>
  <si>
    <t>15. ३ बर्ष भित्र हज गर्न नगएको व्यक्ति हुनुपर्ने ।</t>
  </si>
  <si>
    <r>
      <rPr>
        <b/>
        <sz val="12"/>
        <color theme="1"/>
        <rFont val="Kalimati"/>
        <charset val="1"/>
      </rPr>
      <t>16.</t>
    </r>
    <r>
      <rPr>
        <sz val="12"/>
        <color theme="1"/>
        <rFont val="Kalimati"/>
        <charset val="1"/>
      </rPr>
      <t xml:space="preserve"> ७५ वर्ष भन्दा माथिको व्यक्ति आवेदक भएमा निजको साथमा १ जना सहयोगी व्यक्ति राख्नुपर्ने (अशक्त र दीर्घकालिन रोगी भएको व्यक्ति नहुनु पर्ने )</t>
    </r>
  </si>
  <si>
    <t xml:space="preserve">17.म निम्न बुँदाहरु पालना गर्न प्रतिबद्ध रहनेछू । </t>
  </si>
  <si>
    <t>नोकरी</t>
  </si>
  <si>
    <t>गोरो</t>
  </si>
  <si>
    <t>वि.सं. 2077 साल (सन् 2020) मा साउदी अरबको मक्का-मदिनामा हज गर्न जान मेरो र्इच्छा भएकोले त्यस समितिबाट प्रकाशित सूचना अनुसार हाल बुझाउनुपर्ने रकम रु.1,25,000।-(एक लाख पच्चिस हजार मात्र) दाखिला गरी यो निवेदन पेश गरेको छु। वि.सं.2076(सन् 2019) मा हज गर्न हज समितिमा रकम जम्मा गरी जान नपाएका व्यक्ति 220 जना रहेको जानकारी पाएँ । हजयात्रामा जान छनौटमा परेमा हज समितिले थप बुझाउनुपर्ने भनी एकीन गरेको रकम सूचना प्राप्त  हुना साथ जम्मा गर्नेछु। हजयात्रीहरुको छनौट प्रक्रिया र हजयात्रा सम्बन्धमा हज समितिले गर्ने निर्णय र निर्देशनहरु प्रति मेरो मन्जुरी हुनेछ ।</t>
  </si>
  <si>
    <t>भौचर रकम (रु.) मा</t>
  </si>
  <si>
    <t>निवेदकको
अवस्था</t>
  </si>
  <si>
    <t>नयाँ</t>
  </si>
  <si>
    <t>पुरानो</t>
  </si>
  <si>
    <t>निवेदक(नयाँ/पुरानो)</t>
  </si>
  <si>
    <t>18. माथि लेखिएको विवरण सबै साँचो हो, झुठा ठहरे कानून बमोजिम सहुँला बुझाँउला भनी सहिछाप गर्नेः-</t>
  </si>
  <si>
    <t>परिवारको 
सम्पर्क नं.</t>
  </si>
  <si>
    <t>व्यक्तिको
सम्पर्क नं.</t>
  </si>
  <si>
    <t>सहयोगी व्यक्तिको
सम्पर्क नं.</t>
  </si>
  <si>
    <t>निलो</t>
  </si>
  <si>
    <t>कालो-खैरो</t>
  </si>
  <si>
    <t>कालो-सेतो</t>
  </si>
  <si>
    <t>गहुँगोरो</t>
  </si>
  <si>
    <t>व्यवसाय</t>
  </si>
  <si>
    <t>बाबु</t>
  </si>
  <si>
    <t>दाजु-भार्इ</t>
  </si>
  <si>
    <t>श्रीमान्</t>
  </si>
  <si>
    <t>हजुरबुबा</t>
  </si>
  <si>
    <t>भतिजा</t>
  </si>
  <si>
    <t>काका-ठूलोबुबा</t>
  </si>
  <si>
    <t>मामा</t>
  </si>
  <si>
    <t>छोरीज्वाँर्इ</t>
  </si>
  <si>
    <t>सहयोगी व्यक्तिको
पासपोर्ट नं</t>
  </si>
  <si>
    <r>
      <rPr>
        <b/>
        <sz val="12"/>
        <color theme="1"/>
        <rFont val="Kalimati"/>
        <charset val="1"/>
      </rPr>
      <t>नोटः</t>
    </r>
    <r>
      <rPr>
        <sz val="12"/>
        <color theme="1"/>
        <rFont val="Kalimati"/>
        <charset val="1"/>
      </rPr>
      <t xml:space="preserve">
1.हजयात्राको फर्म बुझाउने अन्तिम मिति 207६ मंसिर ३० गतेसम्म रहेको छ । </t>
    </r>
  </si>
  <si>
    <t xml:space="preserve">गएको भए 
</t>
  </si>
  <si>
    <t>विदेश</t>
  </si>
  <si>
    <t>नाति</t>
  </si>
  <si>
    <t>पुरानो भए कति सालमा निवेदन दिएको अङग्रेजि साल</t>
  </si>
  <si>
    <t xml:space="preserve"> ताप्लेजुङ</t>
  </si>
  <si>
    <t xml:space="preserve"> पाँचथर</t>
  </si>
  <si>
    <t xml:space="preserve"> इलाम</t>
  </si>
  <si>
    <t xml:space="preserve"> झापा</t>
  </si>
  <si>
    <t xml:space="preserve"> मोरङ्ग</t>
  </si>
  <si>
    <t xml:space="preserve"> सुनसरी</t>
  </si>
  <si>
    <t xml:space="preserve"> धनकुटा</t>
  </si>
  <si>
    <t xml:space="preserve"> तेह्रथुम</t>
  </si>
  <si>
    <t xml:space="preserve"> भोजपुर</t>
  </si>
  <si>
    <t xml:space="preserve"> संखुवासभा</t>
  </si>
  <si>
    <t xml:space="preserve"> सोलुखुम्वु</t>
  </si>
  <si>
    <t xml:space="preserve"> खोटाङ्ग</t>
  </si>
  <si>
    <t xml:space="preserve"> ओखलढुङ्गा</t>
  </si>
  <si>
    <t xml:space="preserve"> उदयपुर</t>
  </si>
  <si>
    <t xml:space="preserve"> सिराहा</t>
  </si>
  <si>
    <t xml:space="preserve"> सप्तरी</t>
  </si>
  <si>
    <t xml:space="preserve"> धनुषा</t>
  </si>
  <si>
    <t xml:space="preserve"> महोत्तरी</t>
  </si>
  <si>
    <t xml:space="preserve"> सर्लाही</t>
  </si>
  <si>
    <t xml:space="preserve"> सिन्धुली</t>
  </si>
  <si>
    <t xml:space="preserve"> रामेछाप</t>
  </si>
  <si>
    <t xml:space="preserve"> दोलखा</t>
  </si>
  <si>
    <t xml:space="preserve"> रसुवा</t>
  </si>
  <si>
    <t xml:space="preserve"> सिन्धुपाल्चोक</t>
  </si>
  <si>
    <t xml:space="preserve"> नुवाकोट</t>
  </si>
  <si>
    <t xml:space="preserve"> धादिङ्ग</t>
  </si>
  <si>
    <t xml:space="preserve"> काठमाडौँ</t>
  </si>
  <si>
    <t xml:space="preserve"> ललितपुर</t>
  </si>
  <si>
    <t xml:space="preserve"> भक्तपुर</t>
  </si>
  <si>
    <t xml:space="preserve"> काभ्रेपलान्चोक</t>
  </si>
  <si>
    <t xml:space="preserve"> मकवानपुर</t>
  </si>
  <si>
    <t xml:space="preserve"> रौतहट</t>
  </si>
  <si>
    <t xml:space="preserve"> वारा</t>
  </si>
  <si>
    <t xml:space="preserve"> पर्सा</t>
  </si>
  <si>
    <t xml:space="preserve"> चितवन</t>
  </si>
  <si>
    <t xml:space="preserve"> कपिलवस्तु</t>
  </si>
  <si>
    <t xml:space="preserve"> पाल्पा</t>
  </si>
  <si>
    <t xml:space="preserve"> अर्घाखाँची</t>
  </si>
  <si>
    <t xml:space="preserve"> गुल्मी</t>
  </si>
  <si>
    <t xml:space="preserve"> स्याङ्जा</t>
  </si>
  <si>
    <t xml:space="preserve"> तनहुँ</t>
  </si>
  <si>
    <t xml:space="preserve"> गाेरखा</t>
  </si>
  <si>
    <t xml:space="preserve"> लमजुङ्ग</t>
  </si>
  <si>
    <t xml:space="preserve"> कास्की</t>
  </si>
  <si>
    <t xml:space="preserve"> मनाङ्ग</t>
  </si>
  <si>
    <t xml:space="preserve"> मुस्ताङ्ग</t>
  </si>
  <si>
    <t xml:space="preserve"> म्याग्दी</t>
  </si>
  <si>
    <t xml:space="preserve"> वागलुङ्</t>
  </si>
  <si>
    <t xml:space="preserve"> पर्वत</t>
  </si>
  <si>
    <t xml:space="preserve"> दाङ्ग</t>
  </si>
  <si>
    <t xml:space="preserve"> सल्यान</t>
  </si>
  <si>
    <t xml:space="preserve"> रुकुम - पूर्व</t>
  </si>
  <si>
    <t xml:space="preserve"> डोल्पा</t>
  </si>
  <si>
    <t xml:space="preserve"> मुगु</t>
  </si>
  <si>
    <t xml:space="preserve"> हुम्ला</t>
  </si>
  <si>
    <t xml:space="preserve"> जुम्ला</t>
  </si>
  <si>
    <t xml:space="preserve"> कालिकोट</t>
  </si>
  <si>
    <t xml:space="preserve"> जाजरकोट</t>
  </si>
  <si>
    <t xml:space="preserve"> दैलेख</t>
  </si>
  <si>
    <t xml:space="preserve"> सुर्खेत</t>
  </si>
  <si>
    <t xml:space="preserve"> बर्दिया</t>
  </si>
  <si>
    <t xml:space="preserve"> बाँके</t>
  </si>
  <si>
    <t>कैलाली</t>
  </si>
  <si>
    <t xml:space="preserve"> डोटी</t>
  </si>
  <si>
    <t xml:space="preserve"> अछाम</t>
  </si>
  <si>
    <t>बाजुरा</t>
  </si>
  <si>
    <t xml:space="preserve"> वझाङ्ग</t>
  </si>
  <si>
    <t xml:space="preserve"> दार्चुला</t>
  </si>
  <si>
    <t xml:space="preserve"> बैतडी</t>
  </si>
  <si>
    <t xml:space="preserve"> डडेलधुरा</t>
  </si>
  <si>
    <t xml:space="preserve"> कन्चनपुर</t>
  </si>
  <si>
    <t xml:space="preserve"> रुकुम (पश्चिम)</t>
  </si>
  <si>
    <t>रुपन्देही</t>
  </si>
  <si>
    <t>प्यूठान</t>
  </si>
  <si>
    <t>रोल्पा</t>
  </si>
  <si>
    <t>नवलपरासी पुर्व</t>
  </si>
  <si>
    <t xml:space="preserve"> नवलपरासी पश्चिम</t>
  </si>
</sst>
</file>

<file path=xl/styles.xml><?xml version="1.0" encoding="utf-8"?>
<styleSheet xmlns="http://schemas.openxmlformats.org/spreadsheetml/2006/main">
  <numFmts count="2">
    <numFmt numFmtId="164" formatCode="[$-4000439]0"/>
    <numFmt numFmtId="165" formatCode="yyyy\-mm\-dd"/>
  </numFmts>
  <fonts count="34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b/>
      <sz val="11"/>
      <color theme="1"/>
      <name val="Kalimati"/>
      <charset val="1"/>
    </font>
    <font>
      <sz val="12"/>
      <name val="Kalimati"/>
      <charset val="1"/>
    </font>
    <font>
      <sz val="24"/>
      <color theme="1"/>
      <name val="Kalimati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sz val="12"/>
      <color theme="1"/>
      <name val="Kalimati"/>
      <charset val="1"/>
    </font>
    <font>
      <b/>
      <sz val="12"/>
      <color theme="1"/>
      <name val="Kalimati"/>
      <charset val="1"/>
    </font>
    <font>
      <b/>
      <sz val="14"/>
      <color theme="1"/>
      <name val="Kalimati"/>
      <charset val="1"/>
    </font>
    <font>
      <b/>
      <sz val="12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1"/>
      <scheme val="minor"/>
    </font>
    <font>
      <b/>
      <sz val="16"/>
      <color theme="1"/>
      <name val="Kalimati"/>
      <charset val="1"/>
    </font>
    <font>
      <b/>
      <sz val="18"/>
      <color theme="1"/>
      <name val="Kalimati"/>
      <charset val="1"/>
    </font>
    <font>
      <b/>
      <sz val="10"/>
      <color theme="1"/>
      <name val="Kalimati"/>
      <charset val="1"/>
    </font>
    <font>
      <sz val="9"/>
      <color indexed="81"/>
      <name val="Tahoma"/>
    </font>
    <font>
      <b/>
      <sz val="9"/>
      <color indexed="81"/>
      <name val="Tahoma"/>
    </font>
    <font>
      <sz val="14"/>
      <color theme="1"/>
      <name val="Kalimati"/>
      <charset val="1"/>
    </font>
    <font>
      <sz val="14"/>
      <color theme="0"/>
      <name val="Kalimati"/>
      <charset val="1"/>
    </font>
    <font>
      <sz val="14"/>
      <name val="Kalimati"/>
      <charset val="1"/>
    </font>
    <font>
      <b/>
      <sz val="22"/>
      <color theme="1"/>
      <name val="Kalimati"/>
      <charset val="1"/>
    </font>
    <font>
      <b/>
      <sz val="24"/>
      <color theme="1"/>
      <name val="Kalimati"/>
      <charset val="1"/>
    </font>
    <font>
      <b/>
      <sz val="26"/>
      <color theme="1"/>
      <name val="Kalimati"/>
      <charset val="1"/>
    </font>
    <font>
      <b/>
      <sz val="28"/>
      <color theme="1"/>
      <name val="Kalimati"/>
      <charset val="1"/>
    </font>
    <font>
      <b/>
      <sz val="18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1"/>
      <name val="Kalimati"/>
      <charset val="1"/>
    </font>
    <font>
      <b/>
      <sz val="20"/>
      <color theme="1"/>
      <name val="Kalimati"/>
      <charset val="1"/>
    </font>
    <font>
      <b/>
      <sz val="14"/>
      <name val="Kalimati"/>
      <charset val="1"/>
    </font>
    <font>
      <sz val="11"/>
      <color indexed="81"/>
      <name val="Tahoma"/>
      <family val="2"/>
    </font>
    <font>
      <sz val="11"/>
      <color rgb="FF222222"/>
      <name val="Kalimati"/>
      <charset val="1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9F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A2A9B1"/>
      </left>
      <right style="medium">
        <color rgb="FFA2A9B1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/>
    <xf numFmtId="0" fontId="9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Fill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3" borderId="0" xfId="0" applyFont="1" applyFill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9" fillId="0" borderId="0" xfId="0" applyFont="1"/>
    <xf numFmtId="0" fontId="12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0" xfId="0" applyFont="1" applyBorder="1"/>
    <xf numFmtId="0" fontId="8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9" fillId="0" borderId="0" xfId="0" applyFont="1" applyAlignment="1">
      <alignment horizontal="center"/>
    </xf>
    <xf numFmtId="0" fontId="19" fillId="0" borderId="0" xfId="0" applyFont="1"/>
    <xf numFmtId="164" fontId="20" fillId="0" borderId="0" xfId="0" applyNumberFormat="1" applyFont="1" applyFill="1" applyBorder="1"/>
    <xf numFmtId="0" fontId="21" fillId="0" borderId="0" xfId="0" applyFont="1" applyFill="1"/>
    <xf numFmtId="0" fontId="1" fillId="0" borderId="0" xfId="0" applyFont="1" applyFill="1" applyAlignment="1">
      <alignment horizontal="left" vertical="top"/>
    </xf>
    <xf numFmtId="0" fontId="28" fillId="0" borderId="0" xfId="0" applyFont="1" applyFill="1" applyAlignme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1" fillId="0" borderId="1" xfId="0" applyFont="1" applyFill="1" applyBorder="1"/>
    <xf numFmtId="14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26" fillId="0" borderId="1" xfId="0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horizontal="left" vertical="top"/>
    </xf>
    <xf numFmtId="0" fontId="1" fillId="0" borderId="0" xfId="0" applyFont="1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left" vertical="top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8" fillId="0" borderId="8" xfId="0" applyFont="1" applyBorder="1"/>
    <xf numFmtId="0" fontId="8" fillId="0" borderId="9" xfId="0" applyFont="1" applyBorder="1"/>
    <xf numFmtId="0" fontId="9" fillId="0" borderId="0" xfId="0" applyFont="1" applyBorder="1"/>
    <xf numFmtId="0" fontId="9" fillId="0" borderId="0" xfId="0" applyFont="1" applyBorder="1" applyAlignment="1"/>
    <xf numFmtId="0" fontId="8" fillId="0" borderId="1" xfId="0" applyFont="1" applyFill="1" applyBorder="1" applyAlignment="1" applyProtection="1">
      <alignment horizontal="left" vertical="top"/>
      <protection locked="0"/>
    </xf>
    <xf numFmtId="14" fontId="1" fillId="0" borderId="1" xfId="0" applyNumberFormat="1" applyFont="1" applyFill="1" applyBorder="1" applyAlignment="1" applyProtection="1">
      <alignment horizontal="left" vertical="top"/>
      <protection locked="0"/>
    </xf>
    <xf numFmtId="165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10" fillId="0" borderId="0" xfId="0" applyFont="1" applyBorder="1"/>
    <xf numFmtId="0" fontId="30" fillId="0" borderId="0" xfId="0" applyFont="1" applyFill="1" applyBorder="1"/>
    <xf numFmtId="0" fontId="1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0" fontId="10" fillId="0" borderId="16" xfId="0" applyFont="1" applyBorder="1"/>
    <xf numFmtId="0" fontId="8" fillId="0" borderId="14" xfId="0" applyFont="1" applyBorder="1"/>
    <xf numFmtId="0" fontId="14" fillId="0" borderId="14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1" fillId="3" borderId="0" xfId="0" applyFont="1" applyFill="1" applyProtection="1"/>
    <xf numFmtId="0" fontId="25" fillId="3" borderId="1" xfId="0" applyFont="1" applyFill="1" applyBorder="1" applyAlignment="1" applyProtection="1">
      <alignment horizontal="center" vertical="top"/>
    </xf>
    <xf numFmtId="0" fontId="15" fillId="3" borderId="2" xfId="0" applyFont="1" applyFill="1" applyBorder="1" applyAlignment="1" applyProtection="1">
      <alignment horizontal="center"/>
    </xf>
    <xf numFmtId="0" fontId="9" fillId="0" borderId="10" xfId="0" applyFont="1" applyBorder="1" applyAlignment="1">
      <alignment horizontal="center" vertical="top"/>
    </xf>
    <xf numFmtId="0" fontId="32" fillId="4" borderId="5" xfId="0" applyFont="1" applyFill="1" applyBorder="1" applyAlignment="1">
      <alignment horizontal="left" vertical="top" wrapText="1"/>
    </xf>
    <xf numFmtId="0" fontId="32" fillId="4" borderId="5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2" fillId="4" borderId="18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24" fillId="0" borderId="1" xfId="0" applyFont="1" applyFill="1" applyBorder="1" applyAlignment="1" applyProtection="1">
      <alignment horizontal="left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24" fillId="0" borderId="2" xfId="0" applyFont="1" applyFill="1" applyBorder="1" applyAlignment="1" applyProtection="1">
      <alignment horizontal="center" vertical="top" wrapText="1"/>
    </xf>
    <xf numFmtId="0" fontId="24" fillId="0" borderId="3" xfId="0" applyFont="1" applyFill="1" applyBorder="1" applyAlignment="1" applyProtection="1">
      <alignment horizontal="center" vertical="top" wrapText="1"/>
    </xf>
    <xf numFmtId="0" fontId="24" fillId="0" borderId="4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24" fillId="0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horizontal="center" vertical="top" wrapText="1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165" fontId="8" fillId="0" borderId="0" xfId="0" applyNumberFormat="1" applyFont="1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justify" vertical="justify" wrapText="1"/>
    </xf>
    <xf numFmtId="0" fontId="16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2" fillId="0" borderId="0" xfId="1" applyFont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0</xdr:row>
      <xdr:rowOff>152400</xdr:rowOff>
    </xdr:from>
    <xdr:to>
      <xdr:col>10</xdr:col>
      <xdr:colOff>962025</xdr:colOff>
      <xdr:row>5</xdr:row>
      <xdr:rowOff>76200</xdr:rowOff>
    </xdr:to>
    <xdr:sp macro="" textlink="">
      <xdr:nvSpPr>
        <xdr:cNvPr id="3" name="TextBox 2"/>
        <xdr:cNvSpPr txBox="1"/>
      </xdr:nvSpPr>
      <xdr:spPr>
        <a:xfrm>
          <a:off x="6848475" y="152400"/>
          <a:ext cx="1466850" cy="15525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ne-NP" sz="1100"/>
            <a:t>पासपोर्ट सार्इजको हालसालै खिचिएको फोटो टाँस्नुहोला ।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aookhaldhunga.moha.gov.np/" TargetMode="External"/><Relationship Id="rId18" Type="http://schemas.openxmlformats.org/officeDocument/2006/relationships/hyperlink" Target="http://daomahotari.moha.gov.np/" TargetMode="External"/><Relationship Id="rId26" Type="http://schemas.openxmlformats.org/officeDocument/2006/relationships/hyperlink" Target="http://daodhading.moha.gov.np/" TargetMode="External"/><Relationship Id="rId39" Type="http://schemas.openxmlformats.org/officeDocument/2006/relationships/hyperlink" Target="http://daopalpa.moha.gov.np/" TargetMode="External"/><Relationship Id="rId21" Type="http://schemas.openxmlformats.org/officeDocument/2006/relationships/hyperlink" Target="http://daoramechhap.moha.gov.np/" TargetMode="External"/><Relationship Id="rId34" Type="http://schemas.openxmlformats.org/officeDocument/2006/relationships/hyperlink" Target="http://daoparsa.moha.gov.np/" TargetMode="External"/><Relationship Id="rId42" Type="http://schemas.openxmlformats.org/officeDocument/2006/relationships/hyperlink" Target="http://daosyangja.moha.gov.np/" TargetMode="External"/><Relationship Id="rId47" Type="http://schemas.openxmlformats.org/officeDocument/2006/relationships/hyperlink" Target="http://daomanang.moha.gov.np/" TargetMode="External"/><Relationship Id="rId50" Type="http://schemas.openxmlformats.org/officeDocument/2006/relationships/hyperlink" Target="http://daobaglung.moha.gov.np/" TargetMode="External"/><Relationship Id="rId55" Type="http://schemas.openxmlformats.org/officeDocument/2006/relationships/hyperlink" Target="http://daosalyan.moha.gov.np/" TargetMode="External"/><Relationship Id="rId63" Type="http://schemas.openxmlformats.org/officeDocument/2006/relationships/hyperlink" Target="http://daodailekh.moha.gov.np/" TargetMode="External"/><Relationship Id="rId68" Type="http://schemas.openxmlformats.org/officeDocument/2006/relationships/hyperlink" Target="http://moha.gov.np/daodoti" TargetMode="External"/><Relationship Id="rId76" Type="http://schemas.openxmlformats.org/officeDocument/2006/relationships/hyperlink" Target="http://daonawalparasiwest.moha.gov.np/" TargetMode="External"/><Relationship Id="rId7" Type="http://schemas.openxmlformats.org/officeDocument/2006/relationships/hyperlink" Target="http://daodhankuta.moha.gov.np/" TargetMode="External"/><Relationship Id="rId71" Type="http://schemas.openxmlformats.org/officeDocument/2006/relationships/hyperlink" Target="http://daobajhang.moha.gov.np/" TargetMode="External"/><Relationship Id="rId2" Type="http://schemas.openxmlformats.org/officeDocument/2006/relationships/hyperlink" Target="http://daopanchthar.moha.gov.np/" TargetMode="External"/><Relationship Id="rId16" Type="http://schemas.openxmlformats.org/officeDocument/2006/relationships/hyperlink" Target="http://daosaptari.moha.gov.np/" TargetMode="External"/><Relationship Id="rId29" Type="http://schemas.openxmlformats.org/officeDocument/2006/relationships/hyperlink" Target="http://daobhaktapur.moha.gov.np/" TargetMode="External"/><Relationship Id="rId11" Type="http://schemas.openxmlformats.org/officeDocument/2006/relationships/hyperlink" Target="http://daosolukhumbu.moha.gov.np/" TargetMode="External"/><Relationship Id="rId24" Type="http://schemas.openxmlformats.org/officeDocument/2006/relationships/hyperlink" Target="http://daosindhulpalchok.moha.gov.np/" TargetMode="External"/><Relationship Id="rId32" Type="http://schemas.openxmlformats.org/officeDocument/2006/relationships/hyperlink" Target="http://daorautahat.moha.gov.np/" TargetMode="External"/><Relationship Id="rId37" Type="http://schemas.openxmlformats.org/officeDocument/2006/relationships/hyperlink" Target="http://daorupandehi.moha.gov.np/" TargetMode="External"/><Relationship Id="rId40" Type="http://schemas.openxmlformats.org/officeDocument/2006/relationships/hyperlink" Target="http://moha.gov.np/daoarghakhanchi" TargetMode="External"/><Relationship Id="rId45" Type="http://schemas.openxmlformats.org/officeDocument/2006/relationships/hyperlink" Target="http://daolamjung.moha.gov.np/" TargetMode="External"/><Relationship Id="rId53" Type="http://schemas.openxmlformats.org/officeDocument/2006/relationships/hyperlink" Target="http://daopyuthan.moha.gov.np/" TargetMode="External"/><Relationship Id="rId58" Type="http://schemas.openxmlformats.org/officeDocument/2006/relationships/hyperlink" Target="http://daomugu.moha.gov.np/" TargetMode="External"/><Relationship Id="rId66" Type="http://schemas.openxmlformats.org/officeDocument/2006/relationships/hyperlink" Target="http://daobanke.moha.gov.np/" TargetMode="External"/><Relationship Id="rId74" Type="http://schemas.openxmlformats.org/officeDocument/2006/relationships/hyperlink" Target="http://daodadeldhura.moha.gov.np/" TargetMode="External"/><Relationship Id="rId5" Type="http://schemas.openxmlformats.org/officeDocument/2006/relationships/hyperlink" Target="http://daomorang.moha.gov.np/" TargetMode="External"/><Relationship Id="rId15" Type="http://schemas.openxmlformats.org/officeDocument/2006/relationships/hyperlink" Target="http://daosiraha.moha.gov.np/" TargetMode="External"/><Relationship Id="rId23" Type="http://schemas.openxmlformats.org/officeDocument/2006/relationships/hyperlink" Target="http://daorasuwa.moha.gov.np/" TargetMode="External"/><Relationship Id="rId28" Type="http://schemas.openxmlformats.org/officeDocument/2006/relationships/hyperlink" Target="http://moha.gov.np/daolalitpur" TargetMode="External"/><Relationship Id="rId36" Type="http://schemas.openxmlformats.org/officeDocument/2006/relationships/hyperlink" Target="http://daonawalparasieast.moha.gov.np/" TargetMode="External"/><Relationship Id="rId49" Type="http://schemas.openxmlformats.org/officeDocument/2006/relationships/hyperlink" Target="http://daomyagdi.moha.gov.np/" TargetMode="External"/><Relationship Id="rId57" Type="http://schemas.openxmlformats.org/officeDocument/2006/relationships/hyperlink" Target="http://daodolpa.moha.gov.np/" TargetMode="External"/><Relationship Id="rId61" Type="http://schemas.openxmlformats.org/officeDocument/2006/relationships/hyperlink" Target="http://daokalikot.moha.gov.np/" TargetMode="External"/><Relationship Id="rId10" Type="http://schemas.openxmlformats.org/officeDocument/2006/relationships/hyperlink" Target="http://daosankhuwasabha.moha.gov.np/" TargetMode="External"/><Relationship Id="rId19" Type="http://schemas.openxmlformats.org/officeDocument/2006/relationships/hyperlink" Target="http://daosarlahi.moha.gov.np/" TargetMode="External"/><Relationship Id="rId31" Type="http://schemas.openxmlformats.org/officeDocument/2006/relationships/hyperlink" Target="http://daomakawanpur.moha.gov.np/" TargetMode="External"/><Relationship Id="rId44" Type="http://schemas.openxmlformats.org/officeDocument/2006/relationships/hyperlink" Target="http://daogorkha.moha.gov.np/" TargetMode="External"/><Relationship Id="rId52" Type="http://schemas.openxmlformats.org/officeDocument/2006/relationships/hyperlink" Target="http://daodang.moha.gov.np/" TargetMode="External"/><Relationship Id="rId60" Type="http://schemas.openxmlformats.org/officeDocument/2006/relationships/hyperlink" Target="http://daojumla.moha.gov.np/" TargetMode="External"/><Relationship Id="rId65" Type="http://schemas.openxmlformats.org/officeDocument/2006/relationships/hyperlink" Target="http://daobardiya.moha.gov.np/" TargetMode="External"/><Relationship Id="rId73" Type="http://schemas.openxmlformats.org/officeDocument/2006/relationships/hyperlink" Target="http://daobaitadi.moha.gov.np/" TargetMode="External"/><Relationship Id="rId4" Type="http://schemas.openxmlformats.org/officeDocument/2006/relationships/hyperlink" Target="http://daojhapa.moha.gov.np/" TargetMode="External"/><Relationship Id="rId9" Type="http://schemas.openxmlformats.org/officeDocument/2006/relationships/hyperlink" Target="http://daobhojpur.moha.gov.np/" TargetMode="External"/><Relationship Id="rId14" Type="http://schemas.openxmlformats.org/officeDocument/2006/relationships/hyperlink" Target="http://daoudayapur.moha.gov.np/" TargetMode="External"/><Relationship Id="rId22" Type="http://schemas.openxmlformats.org/officeDocument/2006/relationships/hyperlink" Target="http://daodolakha.moha.gov.np/" TargetMode="External"/><Relationship Id="rId27" Type="http://schemas.openxmlformats.org/officeDocument/2006/relationships/hyperlink" Target="http://daokathmandu.moha.gov.np/" TargetMode="External"/><Relationship Id="rId30" Type="http://schemas.openxmlformats.org/officeDocument/2006/relationships/hyperlink" Target="http://daokavrepalanchok.moha.gov.np/" TargetMode="External"/><Relationship Id="rId35" Type="http://schemas.openxmlformats.org/officeDocument/2006/relationships/hyperlink" Target="http://daochitwan.moha.gov.np/" TargetMode="External"/><Relationship Id="rId43" Type="http://schemas.openxmlformats.org/officeDocument/2006/relationships/hyperlink" Target="http://daotanahu.moha.gov.np/" TargetMode="External"/><Relationship Id="rId48" Type="http://schemas.openxmlformats.org/officeDocument/2006/relationships/hyperlink" Target="http://daomustang.moha.gov.np/" TargetMode="External"/><Relationship Id="rId56" Type="http://schemas.openxmlformats.org/officeDocument/2006/relationships/hyperlink" Target="http://daorukumeast.moha.gov.np/" TargetMode="External"/><Relationship Id="rId64" Type="http://schemas.openxmlformats.org/officeDocument/2006/relationships/hyperlink" Target="http://daosurkhet.moha.gov.np/" TargetMode="External"/><Relationship Id="rId69" Type="http://schemas.openxmlformats.org/officeDocument/2006/relationships/hyperlink" Target="http://daoachham.moha.gov.np/" TargetMode="External"/><Relationship Id="rId77" Type="http://schemas.openxmlformats.org/officeDocument/2006/relationships/hyperlink" Target="http://daorukumwest.moha.gov.np/" TargetMode="External"/><Relationship Id="rId8" Type="http://schemas.openxmlformats.org/officeDocument/2006/relationships/hyperlink" Target="http://daoterathum.moha.gov.np/" TargetMode="External"/><Relationship Id="rId51" Type="http://schemas.openxmlformats.org/officeDocument/2006/relationships/hyperlink" Target="http://daoparbat.moha.gov.np/" TargetMode="External"/><Relationship Id="rId72" Type="http://schemas.openxmlformats.org/officeDocument/2006/relationships/hyperlink" Target="http://daodarchula.moha.gov.np/" TargetMode="External"/><Relationship Id="rId3" Type="http://schemas.openxmlformats.org/officeDocument/2006/relationships/hyperlink" Target="http://daoilam.moha.gov.np/" TargetMode="External"/><Relationship Id="rId12" Type="http://schemas.openxmlformats.org/officeDocument/2006/relationships/hyperlink" Target="http://daokhotang.moha.gov.np/" TargetMode="External"/><Relationship Id="rId17" Type="http://schemas.openxmlformats.org/officeDocument/2006/relationships/hyperlink" Target="http://daodhanusha.moha.gov.np/" TargetMode="External"/><Relationship Id="rId25" Type="http://schemas.openxmlformats.org/officeDocument/2006/relationships/hyperlink" Target="http://daonuwakot.moha.gov.np/" TargetMode="External"/><Relationship Id="rId33" Type="http://schemas.openxmlformats.org/officeDocument/2006/relationships/hyperlink" Target="http://daobara.moha.gov.np/" TargetMode="External"/><Relationship Id="rId38" Type="http://schemas.openxmlformats.org/officeDocument/2006/relationships/hyperlink" Target="http://daokapilvastu.moha.gov.np/" TargetMode="External"/><Relationship Id="rId46" Type="http://schemas.openxmlformats.org/officeDocument/2006/relationships/hyperlink" Target="http://daokaski.moha.gov.np/" TargetMode="External"/><Relationship Id="rId59" Type="http://schemas.openxmlformats.org/officeDocument/2006/relationships/hyperlink" Target="http://daohumla.moha.gov.np/" TargetMode="External"/><Relationship Id="rId67" Type="http://schemas.openxmlformats.org/officeDocument/2006/relationships/hyperlink" Target="http://daokailali.moha.gov.np/" TargetMode="External"/><Relationship Id="rId20" Type="http://schemas.openxmlformats.org/officeDocument/2006/relationships/hyperlink" Target="http://daosindhuli.moha.gov.np/" TargetMode="External"/><Relationship Id="rId41" Type="http://schemas.openxmlformats.org/officeDocument/2006/relationships/hyperlink" Target="http://daogulmi.moha.gov.np/" TargetMode="External"/><Relationship Id="rId54" Type="http://schemas.openxmlformats.org/officeDocument/2006/relationships/hyperlink" Target="http://daorolpa.moha.gov.np/" TargetMode="External"/><Relationship Id="rId62" Type="http://schemas.openxmlformats.org/officeDocument/2006/relationships/hyperlink" Target="http://daojajarkot.moha.gov.np/" TargetMode="External"/><Relationship Id="rId70" Type="http://schemas.openxmlformats.org/officeDocument/2006/relationships/hyperlink" Target="http://daobajura.moha.gov.np/" TargetMode="External"/><Relationship Id="rId75" Type="http://schemas.openxmlformats.org/officeDocument/2006/relationships/hyperlink" Target="http://daokanchanpur.moha.gov.np/" TargetMode="External"/><Relationship Id="rId1" Type="http://schemas.openxmlformats.org/officeDocument/2006/relationships/hyperlink" Target="http://daotaplejung.moha.gov.np/" TargetMode="External"/><Relationship Id="rId6" Type="http://schemas.openxmlformats.org/officeDocument/2006/relationships/hyperlink" Target="http://daosunsari.moha.gov.n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71"/>
  <sheetViews>
    <sheetView view="pageBreakPreview" topLeftCell="B1" zoomScale="85" zoomScaleNormal="70" zoomScaleSheetLayoutView="85" workbookViewId="0">
      <pane ySplit="2" topLeftCell="A3" activePane="bottomLeft" state="frozen"/>
      <selection pane="bottomLeft" activeCell="T3" sqref="T3"/>
    </sheetView>
  </sheetViews>
  <sheetFormatPr defaultRowHeight="23.25"/>
  <cols>
    <col min="1" max="1" width="6.7109375" style="50" hidden="1" customWidth="1"/>
    <col min="2" max="2" width="13.42578125" style="50" bestFit="1" customWidth="1"/>
    <col min="3" max="3" width="29.5703125" style="50" bestFit="1" customWidth="1"/>
    <col min="4" max="4" width="14.85546875" style="50" bestFit="1" customWidth="1"/>
    <col min="5" max="5" width="12.42578125" style="55" bestFit="1" customWidth="1"/>
    <col min="6" max="6" width="17.7109375" style="56" customWidth="1"/>
    <col min="7" max="7" width="15.7109375" style="56" bestFit="1" customWidth="1"/>
    <col min="8" max="8" width="31.140625" style="50" bestFit="1" customWidth="1"/>
    <col min="9" max="9" width="14.140625" style="50" bestFit="1" customWidth="1"/>
    <col min="10" max="10" width="16.7109375" style="50" bestFit="1" customWidth="1"/>
    <col min="11" max="11" width="8.85546875" style="50" bestFit="1" customWidth="1"/>
    <col min="12" max="12" width="5.28515625" style="50" bestFit="1" customWidth="1"/>
    <col min="13" max="13" width="15" style="55" customWidth="1"/>
    <col min="14" max="14" width="13.85546875" style="55" bestFit="1" customWidth="1"/>
    <col min="15" max="15" width="10.28515625" style="50" bestFit="1" customWidth="1"/>
    <col min="16" max="16" width="9.140625" style="82"/>
    <col min="17" max="19" width="9.140625" style="50"/>
    <col min="20" max="20" width="12.42578125" style="50" bestFit="1" customWidth="1"/>
    <col min="21" max="22" width="9.140625" style="50"/>
    <col min="23" max="25" width="9.140625" style="82"/>
    <col min="26" max="26" width="13" style="50" bestFit="1" customWidth="1"/>
    <col min="27" max="27" width="11.42578125" style="82" bestFit="1" customWidth="1"/>
    <col min="28" max="28" width="16.42578125" style="50" bestFit="1" customWidth="1"/>
    <col min="29" max="30" width="9.140625" style="50"/>
    <col min="31" max="31" width="17" style="50" bestFit="1" customWidth="1"/>
    <col min="32" max="36" width="9.140625" style="50"/>
    <col min="37" max="37" width="25.42578125" style="50" bestFit="1" customWidth="1"/>
    <col min="38" max="41" width="9.140625" style="50"/>
    <col min="42" max="43" width="17.28515625" style="50" bestFit="1" customWidth="1"/>
    <col min="44" max="45" width="9.140625" style="50"/>
    <col min="46" max="46" width="11.42578125" style="50" bestFit="1" customWidth="1"/>
    <col min="47" max="50" width="9.140625" style="50"/>
    <col min="51" max="51" width="17.28515625" style="50" bestFit="1" customWidth="1"/>
    <col min="52" max="52" width="14.7109375" style="50" bestFit="1" customWidth="1"/>
    <col min="53" max="53" width="27.140625" style="50" customWidth="1"/>
    <col min="54" max="54" width="8.140625" style="50" customWidth="1"/>
    <col min="55" max="57" width="9.140625" style="50"/>
    <col min="58" max="58" width="17.28515625" style="50" bestFit="1" customWidth="1"/>
    <col min="59" max="59" width="17.28515625" style="82" customWidth="1"/>
    <col min="60" max="61" width="17.28515625" style="50" bestFit="1" customWidth="1"/>
    <col min="62" max="62" width="15.85546875" style="50" bestFit="1" customWidth="1"/>
    <col min="63" max="63" width="9.140625" style="50"/>
    <col min="64" max="64" width="11.42578125" style="50" bestFit="1" customWidth="1"/>
    <col min="65" max="16384" width="9.140625" style="50"/>
  </cols>
  <sheetData>
    <row r="1" spans="1:64" ht="78" customHeight="1">
      <c r="B1" s="98" t="s">
        <v>111</v>
      </c>
      <c r="C1" s="99"/>
      <c r="D1" s="99"/>
      <c r="E1" s="99"/>
      <c r="F1" s="100"/>
      <c r="G1" s="104" t="s">
        <v>112</v>
      </c>
      <c r="H1" s="104"/>
      <c r="I1" s="104"/>
      <c r="J1" s="104"/>
      <c r="M1" s="101" t="s">
        <v>113</v>
      </c>
      <c r="N1" s="101"/>
      <c r="O1" s="101"/>
      <c r="P1" s="101"/>
      <c r="Q1" s="102" t="s">
        <v>115</v>
      </c>
      <c r="R1" s="103"/>
      <c r="S1" s="103"/>
      <c r="T1" s="102" t="s">
        <v>114</v>
      </c>
      <c r="U1" s="103"/>
      <c r="V1" s="103"/>
      <c r="AA1" s="83" t="s">
        <v>77</v>
      </c>
      <c r="AB1" s="93" t="s">
        <v>109</v>
      </c>
      <c r="AC1" s="93"/>
      <c r="AD1" s="93"/>
      <c r="AE1" s="94" t="s">
        <v>110</v>
      </c>
      <c r="AF1" s="94"/>
      <c r="AG1" s="94"/>
      <c r="AH1" s="95" t="s">
        <v>116</v>
      </c>
      <c r="AI1" s="96"/>
      <c r="AJ1" s="97"/>
      <c r="AK1" s="105" t="s">
        <v>117</v>
      </c>
      <c r="AL1" s="105"/>
      <c r="AM1" s="105"/>
      <c r="AN1" s="105"/>
      <c r="AO1" s="105"/>
      <c r="AP1" s="105"/>
      <c r="AQ1" s="105"/>
      <c r="AR1" s="106" t="s">
        <v>118</v>
      </c>
      <c r="AS1" s="106"/>
      <c r="AT1" s="107" t="s">
        <v>119</v>
      </c>
      <c r="AU1" s="107"/>
      <c r="AV1" s="107"/>
      <c r="AW1" s="107"/>
      <c r="AX1" s="107"/>
      <c r="AY1" s="107"/>
      <c r="AZ1" s="108" t="s">
        <v>120</v>
      </c>
      <c r="BA1" s="108"/>
      <c r="BB1" s="108"/>
      <c r="BC1" s="108"/>
      <c r="BD1" s="108"/>
      <c r="BE1" s="108"/>
      <c r="BF1" s="108"/>
      <c r="BG1" s="84"/>
      <c r="BH1" s="109" t="s">
        <v>121</v>
      </c>
      <c r="BI1" s="110"/>
    </row>
    <row r="2" spans="1:64" ht="162.75">
      <c r="A2" s="51" t="s">
        <v>69</v>
      </c>
      <c r="B2" s="52" t="s">
        <v>8</v>
      </c>
      <c r="C2" s="52" t="s">
        <v>66</v>
      </c>
      <c r="D2" s="51" t="s">
        <v>7</v>
      </c>
      <c r="E2" s="51" t="s">
        <v>8</v>
      </c>
      <c r="F2" s="51" t="s">
        <v>212</v>
      </c>
      <c r="G2" s="51" t="s">
        <v>10</v>
      </c>
      <c r="H2" s="51" t="s">
        <v>70</v>
      </c>
      <c r="I2" s="51" t="s">
        <v>71</v>
      </c>
      <c r="J2" s="51" t="s">
        <v>91</v>
      </c>
      <c r="K2" s="51" t="s">
        <v>72</v>
      </c>
      <c r="L2" s="51" t="s">
        <v>13</v>
      </c>
      <c r="M2" s="51" t="s">
        <v>16</v>
      </c>
      <c r="N2" s="51" t="s">
        <v>73</v>
      </c>
      <c r="O2" s="52" t="s">
        <v>18</v>
      </c>
      <c r="P2" s="52" t="s">
        <v>19</v>
      </c>
      <c r="Q2" s="51" t="s">
        <v>16</v>
      </c>
      <c r="R2" s="51" t="s">
        <v>73</v>
      </c>
      <c r="S2" s="52" t="s">
        <v>18</v>
      </c>
      <c r="T2" s="51" t="s">
        <v>8</v>
      </c>
      <c r="U2" s="52" t="s">
        <v>128</v>
      </c>
      <c r="V2" s="51" t="s">
        <v>39</v>
      </c>
      <c r="W2" s="51" t="s">
        <v>75</v>
      </c>
      <c r="X2" s="51" t="s">
        <v>76</v>
      </c>
      <c r="Y2" s="51" t="s">
        <v>27</v>
      </c>
      <c r="Z2" s="51" t="s">
        <v>213</v>
      </c>
      <c r="AA2" s="51" t="s">
        <v>77</v>
      </c>
      <c r="AB2" s="51" t="s">
        <v>78</v>
      </c>
      <c r="AC2" s="51" t="s">
        <v>8</v>
      </c>
      <c r="AD2" s="51" t="s">
        <v>98</v>
      </c>
      <c r="AE2" s="51" t="s">
        <v>78</v>
      </c>
      <c r="AF2" s="51" t="s">
        <v>8</v>
      </c>
      <c r="AG2" s="51" t="s">
        <v>97</v>
      </c>
      <c r="AH2" s="51" t="s">
        <v>78</v>
      </c>
      <c r="AI2" s="51" t="s">
        <v>8</v>
      </c>
      <c r="AJ2" s="51" t="s">
        <v>97</v>
      </c>
      <c r="AK2" s="51" t="s">
        <v>81</v>
      </c>
      <c r="AL2" s="51" t="s">
        <v>8</v>
      </c>
      <c r="AM2" s="51" t="s">
        <v>96</v>
      </c>
      <c r="AN2" s="51" t="s">
        <v>74</v>
      </c>
      <c r="AO2" s="51" t="s">
        <v>34</v>
      </c>
      <c r="AP2" s="51" t="s">
        <v>10</v>
      </c>
      <c r="AQ2" s="51" t="s">
        <v>35</v>
      </c>
      <c r="AR2" s="51" t="s">
        <v>79</v>
      </c>
      <c r="AS2" s="51" t="s">
        <v>80</v>
      </c>
      <c r="AT2" s="51" t="s">
        <v>78</v>
      </c>
      <c r="AU2" s="51" t="s">
        <v>8</v>
      </c>
      <c r="AV2" s="51" t="s">
        <v>97</v>
      </c>
      <c r="AW2" s="51" t="s">
        <v>74</v>
      </c>
      <c r="AX2" s="51" t="s">
        <v>34</v>
      </c>
      <c r="AY2" s="51" t="s">
        <v>35</v>
      </c>
      <c r="AZ2" s="51" t="s">
        <v>78</v>
      </c>
      <c r="BA2" s="51" t="s">
        <v>81</v>
      </c>
      <c r="BB2" s="51" t="s">
        <v>8</v>
      </c>
      <c r="BC2" s="51" t="s">
        <v>97</v>
      </c>
      <c r="BD2" s="51" t="s">
        <v>74</v>
      </c>
      <c r="BE2" s="51" t="s">
        <v>34</v>
      </c>
      <c r="BF2" s="51" t="s">
        <v>241</v>
      </c>
      <c r="BG2" s="51" t="s">
        <v>255</v>
      </c>
      <c r="BH2" s="51" t="s">
        <v>240</v>
      </c>
      <c r="BI2" s="51" t="s">
        <v>239</v>
      </c>
      <c r="BJ2" s="51" t="s">
        <v>217</v>
      </c>
      <c r="BK2" s="51" t="s">
        <v>234</v>
      </c>
      <c r="BL2" s="51" t="s">
        <v>260</v>
      </c>
    </row>
    <row r="3" spans="1:64" s="54" customFormat="1" ht="56.25" customHeight="1">
      <c r="A3" s="53">
        <v>1</v>
      </c>
      <c r="B3" s="61"/>
      <c r="C3" s="61"/>
      <c r="D3" s="46"/>
      <c r="E3" s="62"/>
      <c r="F3" s="63"/>
      <c r="G3" s="64"/>
      <c r="H3" s="90"/>
      <c r="I3" s="46"/>
      <c r="J3" s="63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91"/>
      <c r="X3" s="91"/>
      <c r="Y3" s="91"/>
      <c r="Z3" s="48"/>
      <c r="AA3" s="48"/>
      <c r="AB3" s="46"/>
      <c r="AC3" s="46"/>
      <c r="AD3" s="46"/>
      <c r="AE3" s="46"/>
      <c r="AF3" s="46"/>
      <c r="AG3" s="46"/>
      <c r="AH3" s="46"/>
      <c r="AI3" s="46"/>
      <c r="AJ3" s="46"/>
      <c r="AK3" s="47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7"/>
      <c r="BB3" s="46"/>
      <c r="BC3" s="46"/>
      <c r="BD3" s="46"/>
      <c r="BE3" s="46"/>
      <c r="BF3" s="46"/>
      <c r="BG3" s="46"/>
      <c r="BH3" s="46"/>
      <c r="BI3" s="46"/>
      <c r="BJ3" s="63"/>
      <c r="BK3" s="46"/>
      <c r="BL3" s="92"/>
    </row>
    <row r="4" spans="1:64" hidden="1"/>
    <row r="5" spans="1:64" hidden="1"/>
    <row r="6" spans="1:64" hidden="1"/>
    <row r="7" spans="1:64" hidden="1"/>
    <row r="8" spans="1:64" hidden="1"/>
    <row r="9" spans="1:64" hidden="1"/>
    <row r="10" spans="1:64" hidden="1">
      <c r="K10" s="50" t="s">
        <v>67</v>
      </c>
      <c r="L10" s="50" t="s">
        <v>85</v>
      </c>
      <c r="W10" s="82" t="s">
        <v>82</v>
      </c>
      <c r="X10" s="82" t="s">
        <v>82</v>
      </c>
      <c r="Y10" s="82" t="s">
        <v>82</v>
      </c>
      <c r="AA10" s="82" t="s">
        <v>88</v>
      </c>
      <c r="AO10" s="50" t="s">
        <v>134</v>
      </c>
      <c r="AR10" s="50" t="s">
        <v>83</v>
      </c>
      <c r="BK10" s="50" t="s">
        <v>235</v>
      </c>
    </row>
    <row r="11" spans="1:64" hidden="1">
      <c r="K11" s="50" t="s">
        <v>84</v>
      </c>
      <c r="L11" s="50" t="s">
        <v>68</v>
      </c>
      <c r="W11" s="82" t="s">
        <v>86</v>
      </c>
      <c r="X11" s="82" t="s">
        <v>86</v>
      </c>
      <c r="Y11" s="82" t="s">
        <v>245</v>
      </c>
      <c r="AA11" s="82" t="s">
        <v>230</v>
      </c>
      <c r="AO11" s="50" t="s">
        <v>247</v>
      </c>
      <c r="AR11" s="50" t="s">
        <v>99</v>
      </c>
      <c r="BK11" s="50" t="s">
        <v>236</v>
      </c>
    </row>
    <row r="12" spans="1:64" hidden="1">
      <c r="W12" s="82" t="s">
        <v>242</v>
      </c>
      <c r="X12" s="82" t="s">
        <v>87</v>
      </c>
      <c r="Y12" s="82" t="s">
        <v>231</v>
      </c>
      <c r="AA12" s="82" t="s">
        <v>246</v>
      </c>
      <c r="AO12" s="50" t="s">
        <v>248</v>
      </c>
    </row>
    <row r="13" spans="1:64" hidden="1">
      <c r="W13" s="82" t="s">
        <v>89</v>
      </c>
      <c r="X13" s="82" t="s">
        <v>244</v>
      </c>
      <c r="Y13" s="82" t="s">
        <v>89</v>
      </c>
      <c r="AA13" s="82" t="s">
        <v>89</v>
      </c>
      <c r="AO13" s="50" t="s">
        <v>249</v>
      </c>
    </row>
    <row r="14" spans="1:64" hidden="1">
      <c r="X14" s="82" t="s">
        <v>243</v>
      </c>
      <c r="AO14" s="50" t="s">
        <v>250</v>
      </c>
    </row>
    <row r="15" spans="1:64" hidden="1">
      <c r="X15" s="82" t="s">
        <v>89</v>
      </c>
      <c r="AO15" s="50" t="s">
        <v>251</v>
      </c>
    </row>
    <row r="16" spans="1:64" hidden="1">
      <c r="AO16" s="50" t="s">
        <v>252</v>
      </c>
    </row>
    <row r="17" spans="41:41" hidden="1">
      <c r="AO17" s="50" t="s">
        <v>253</v>
      </c>
    </row>
    <row r="18" spans="41:41" hidden="1">
      <c r="AO18" s="50" t="s">
        <v>254</v>
      </c>
    </row>
    <row r="19" spans="41:41" hidden="1">
      <c r="AO19" s="50" t="s">
        <v>123</v>
      </c>
    </row>
    <row r="20" spans="41:41" hidden="1">
      <c r="AO20" s="50" t="s">
        <v>259</v>
      </c>
    </row>
    <row r="21" spans="41:41" hidden="1"/>
    <row r="22" spans="41:41" hidden="1"/>
    <row r="23" spans="41:41" hidden="1"/>
    <row r="24" spans="41:41" hidden="1"/>
    <row r="25" spans="41:41" hidden="1"/>
    <row r="26" spans="41:41" hidden="1"/>
    <row r="27" spans="41:41" hidden="1"/>
    <row r="28" spans="41:41" hidden="1"/>
    <row r="29" spans="41:41" hidden="1"/>
    <row r="30" spans="41:41" hidden="1"/>
    <row r="31" spans="41:41" hidden="1"/>
    <row r="32" spans="41:4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</sheetData>
  <sheetProtection password="C724" sheet="1" objects="1" scenarios="1" selectLockedCells="1"/>
  <mergeCells count="13">
    <mergeCell ref="AK1:AQ1"/>
    <mergeCell ref="AR1:AS1"/>
    <mergeCell ref="AT1:AY1"/>
    <mergeCell ref="AZ1:BF1"/>
    <mergeCell ref="BH1:BI1"/>
    <mergeCell ref="AB1:AD1"/>
    <mergeCell ref="AE1:AG1"/>
    <mergeCell ref="AH1:AJ1"/>
    <mergeCell ref="B1:F1"/>
    <mergeCell ref="M1:P1"/>
    <mergeCell ref="T1:V1"/>
    <mergeCell ref="Q1:S1"/>
    <mergeCell ref="G1:J1"/>
  </mergeCells>
  <dataValidations count="18">
    <dataValidation type="list" allowBlank="1" showInputMessage="1" showErrorMessage="1" sqref="W3">
      <formula1>$W$10:$W$13</formula1>
    </dataValidation>
    <dataValidation type="list" allowBlank="1" showInputMessage="1" showErrorMessage="1" sqref="X3">
      <formula1>$X$10:$X$15</formula1>
    </dataValidation>
    <dataValidation type="list" allowBlank="1" showInputMessage="1" showErrorMessage="1" sqref="Y3">
      <formula1>$Y$10:$Y$13</formula1>
    </dataValidation>
    <dataValidation type="list" allowBlank="1" showInputMessage="1" showErrorMessage="1" sqref="AA3">
      <formula1>$AA$10:$AA$13</formula1>
    </dataValidation>
    <dataValidation type="list" allowBlank="1" showInputMessage="1" showErrorMessage="1" sqref="AR3">
      <formula1>$AR$10:$AR$11</formula1>
    </dataValidation>
    <dataValidation type="list" allowBlank="1" showInputMessage="1" showErrorMessage="1" sqref="AO3">
      <formula1>$AO$10:$AO$20</formula1>
    </dataValidation>
    <dataValidation type="list" allowBlank="1" showInputMessage="1" showErrorMessage="1" sqref="K3">
      <formula1>$K$10:$K$11</formula1>
    </dataValidation>
    <dataValidation type="list" allowBlank="1" showInputMessage="1" showErrorMessage="1" sqref="L3">
      <formula1>$L$10:$L$11</formula1>
    </dataValidation>
    <dataValidation type="textLength" operator="equal" allowBlank="1" showInputMessage="1" showErrorMessage="1" sqref="C12">
      <formula1>8</formula1>
    </dataValidation>
    <dataValidation type="list" allowBlank="1" showInputMessage="1" showErrorMessage="1" sqref="AI3">
      <formula1>District</formula1>
    </dataValidation>
    <dataValidation type="list" allowBlank="1" showInputMessage="1" showErrorMessage="1" sqref="AN3 V3 BD3 AW3">
      <formula1>ward</formula1>
    </dataValidation>
    <dataValidation type="list" allowBlank="1" showInputMessage="1" showErrorMessage="1" errorTitle="check " error="तपाइको महिना मिलेन" sqref="N3">
      <formula1>month</formula1>
    </dataValidation>
    <dataValidation type="list" allowBlank="1" showInputMessage="1" showErrorMessage="1" sqref="O3 S3">
      <formula1>day</formula1>
    </dataValidation>
    <dataValidation type="list" allowBlank="1" showInputMessage="1" showErrorMessage="1" sqref="R3">
      <formula1>month</formula1>
    </dataValidation>
    <dataValidation type="list" allowBlank="1" showInputMessage="1" showErrorMessage="1" sqref="I3">
      <formula1>Issuse</formula1>
    </dataValidation>
    <dataValidation type="list" allowBlank="1" showInputMessage="1" showErrorMessage="1" sqref="BK3">
      <formula1>$BK$10:$BK$11</formula1>
    </dataValidation>
    <dataValidation type="list" allowBlank="1" showInputMessage="1" showErrorMessage="1" sqref="AC3 AF3">
      <formula1>bidesh</formula1>
    </dataValidation>
    <dataValidation type="list" allowBlank="1" showInputMessage="1" showErrorMessage="1" sqref="B3 E3 T3 AL3 AU3 BB3">
      <formula1>DDistrict</formula1>
    </dataValidation>
  </dataValidations>
  <printOptions horizontalCentered="1"/>
  <pageMargins left="0" right="0" top="0" bottom="0" header="0.3" footer="0"/>
  <pageSetup paperSize="9" scale="29" orientation="landscape" r:id="rId1"/>
  <colBreaks count="1" manualBreakCount="1">
    <brk id="27" min="1" max="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3"/>
  <sheetViews>
    <sheetView showGridLines="0" showZeros="0" tabSelected="1" view="pageBreakPreview" zoomScaleSheetLayoutView="100" workbookViewId="0">
      <selection activeCell="N75" sqref="N75"/>
    </sheetView>
  </sheetViews>
  <sheetFormatPr defaultRowHeight="24"/>
  <cols>
    <col min="1" max="1" width="7.28515625" style="8" customWidth="1"/>
    <col min="2" max="2" width="15" style="8" customWidth="1"/>
    <col min="3" max="4" width="18.7109375" style="8" bestFit="1" customWidth="1"/>
    <col min="5" max="5" width="17" style="8" customWidth="1"/>
    <col min="6" max="6" width="14.140625" style="8" customWidth="1"/>
    <col min="7" max="7" width="4.5703125" style="8" customWidth="1"/>
    <col min="8" max="8" width="9.85546875" style="8" customWidth="1"/>
    <col min="9" max="9" width="16.42578125" style="8" bestFit="1" customWidth="1"/>
    <col min="10" max="10" width="12.85546875" style="8" customWidth="1"/>
    <col min="11" max="11" width="14.140625" style="8" customWidth="1"/>
    <col min="12" max="12" width="12.42578125" style="8" customWidth="1"/>
    <col min="13" max="13" width="5.140625" style="8" customWidth="1"/>
    <col min="14" max="16384" width="9.140625" style="8"/>
  </cols>
  <sheetData>
    <row r="1" spans="2:15" ht="32.25" customHeight="1">
      <c r="B1" s="111" t="s">
        <v>2</v>
      </c>
      <c r="C1" s="111"/>
      <c r="D1" s="111"/>
      <c r="E1" s="111"/>
      <c r="F1" s="111"/>
      <c r="G1" s="111"/>
      <c r="H1" s="111"/>
      <c r="I1" s="111"/>
      <c r="J1" s="111"/>
      <c r="K1" s="111"/>
      <c r="L1" s="7"/>
      <c r="M1" s="7"/>
    </row>
    <row r="2" spans="2:15">
      <c r="B2" s="112" t="s">
        <v>62</v>
      </c>
      <c r="C2" s="112"/>
      <c r="D2" s="112"/>
      <c r="E2" s="112"/>
      <c r="F2" s="112"/>
      <c r="G2" s="112"/>
      <c r="H2" s="112"/>
      <c r="I2" s="112"/>
      <c r="J2" s="112"/>
      <c r="K2" s="112"/>
      <c r="L2" s="9"/>
      <c r="M2" s="9"/>
    </row>
    <row r="3" spans="2:15">
      <c r="B3" s="10"/>
      <c r="C3" s="10"/>
      <c r="D3" s="10"/>
      <c r="E3" s="10"/>
      <c r="F3" s="10"/>
      <c r="G3" s="10"/>
      <c r="H3" s="10"/>
      <c r="I3" s="10"/>
      <c r="J3" s="10"/>
      <c r="K3" s="10"/>
      <c r="L3" s="9"/>
      <c r="M3" s="9"/>
    </row>
    <row r="4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9"/>
      <c r="M4" s="9"/>
    </row>
    <row r="5" spans="2:15" ht="28.5">
      <c r="B5" s="120" t="s">
        <v>3</v>
      </c>
      <c r="C5" s="120"/>
      <c r="D5" s="120"/>
      <c r="E5" s="27"/>
      <c r="F5" s="10"/>
      <c r="G5" s="10"/>
      <c r="H5" s="10"/>
      <c r="I5" s="10"/>
      <c r="J5" s="10"/>
      <c r="K5" s="10"/>
      <c r="L5" s="10"/>
      <c r="M5" s="10"/>
    </row>
    <row r="6" spans="2:15" ht="28.5">
      <c r="B6" s="120" t="s">
        <v>4</v>
      </c>
      <c r="C6" s="120"/>
      <c r="D6" s="120"/>
      <c r="E6" s="120"/>
      <c r="F6" s="10"/>
      <c r="G6" s="10"/>
      <c r="H6" s="10"/>
      <c r="I6" s="10"/>
      <c r="J6" s="10"/>
      <c r="K6" s="10"/>
      <c r="L6" s="10"/>
      <c r="M6" s="10"/>
    </row>
    <row r="7" spans="2:15" ht="28.5">
      <c r="B7" s="122" t="s">
        <v>5</v>
      </c>
      <c r="C7" s="122"/>
      <c r="D7" s="122"/>
      <c r="E7" s="122"/>
      <c r="F7" s="10"/>
      <c r="G7" s="10"/>
      <c r="H7" s="10"/>
      <c r="I7" s="10"/>
      <c r="J7" s="10"/>
      <c r="K7" s="10"/>
      <c r="L7" s="10"/>
      <c r="M7" s="10"/>
    </row>
    <row r="8" spans="2:15" ht="28.5">
      <c r="B8" s="28">
        <v>0</v>
      </c>
      <c r="C8" s="29">
        <v>1</v>
      </c>
      <c r="D8" s="30"/>
      <c r="E8" s="27"/>
      <c r="F8" s="10"/>
      <c r="G8" s="10"/>
      <c r="H8" s="10"/>
      <c r="I8" s="10"/>
      <c r="J8" s="10"/>
      <c r="K8" s="10"/>
      <c r="L8" s="10"/>
      <c r="M8" s="10"/>
    </row>
    <row r="9" spans="2:15" ht="29.25" thickBot="1">
      <c r="B9" s="28"/>
      <c r="C9" s="29"/>
      <c r="D9" s="30"/>
      <c r="E9" s="27"/>
      <c r="F9" s="65"/>
      <c r="G9" s="65"/>
      <c r="H9" s="65"/>
      <c r="I9" s="65"/>
      <c r="J9" s="65"/>
      <c r="K9" s="65"/>
      <c r="L9" s="65"/>
      <c r="M9" s="65"/>
    </row>
    <row r="10" spans="2:15" ht="30.75">
      <c r="B10" s="126" t="s">
        <v>218</v>
      </c>
      <c r="C10" s="127"/>
      <c r="D10" s="127"/>
      <c r="E10" s="127"/>
      <c r="F10" s="127"/>
      <c r="G10" s="127"/>
      <c r="H10" s="127"/>
      <c r="I10" s="127"/>
      <c r="J10" s="66"/>
      <c r="K10" s="67"/>
      <c r="L10" s="65"/>
      <c r="M10" s="65"/>
    </row>
    <row r="11" spans="2:15" ht="30.75">
      <c r="B11" s="78" t="s">
        <v>219</v>
      </c>
      <c r="C11" s="77"/>
      <c r="D11" s="72" t="s">
        <v>220</v>
      </c>
      <c r="E11" s="77"/>
      <c r="F11" s="77"/>
      <c r="G11" s="119" t="s">
        <v>10</v>
      </c>
      <c r="H11" s="119"/>
      <c r="I11" s="119"/>
      <c r="J11" s="128">
        <f>VLOOKUP(PRINT!C8,ENTRY!_xlnm.Print_Area,7)</f>
        <v>0</v>
      </c>
      <c r="K11" s="129"/>
      <c r="L11" s="69"/>
      <c r="M11" s="69"/>
    </row>
    <row r="12" spans="2:15" ht="31.5" thickBot="1">
      <c r="B12" s="115" t="s">
        <v>237</v>
      </c>
      <c r="C12" s="116"/>
      <c r="D12" s="79"/>
      <c r="E12" s="80"/>
      <c r="F12" s="80"/>
      <c r="G12" s="68" t="s">
        <v>233</v>
      </c>
      <c r="H12" s="68"/>
      <c r="I12" s="79"/>
      <c r="J12" s="117"/>
      <c r="K12" s="118"/>
      <c r="L12" s="69"/>
      <c r="M12" s="69"/>
    </row>
    <row r="13" spans="2:15" ht="28.5">
      <c r="B13" s="71"/>
      <c r="C13"/>
      <c r="D13" s="72"/>
      <c r="E13" s="73"/>
      <c r="F13" s="74"/>
      <c r="G13" s="74"/>
      <c r="H13" s="75"/>
      <c r="I13" s="75"/>
      <c r="J13" s="76"/>
      <c r="K13" s="76"/>
      <c r="L13" s="69"/>
      <c r="M13" s="69"/>
    </row>
    <row r="14" spans="2:15" ht="125.25" customHeight="1">
      <c r="B14" s="124" t="s">
        <v>232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3"/>
      <c r="M14" s="13"/>
    </row>
    <row r="15" spans="2:15" s="14" customFormat="1" ht="27.75" customHeight="1">
      <c r="B15" s="114" t="s">
        <v>6</v>
      </c>
      <c r="C15" s="114"/>
      <c r="D15" s="114"/>
      <c r="E15" s="114"/>
      <c r="F15" s="114"/>
      <c r="G15" s="114"/>
      <c r="H15" s="114"/>
      <c r="I15" s="114"/>
      <c r="J15" s="114"/>
      <c r="K15" s="114"/>
      <c r="L15" s="7"/>
      <c r="M15" s="7"/>
    </row>
    <row r="16" spans="2:15" s="14" customFormat="1" ht="27.75" customHeight="1">
      <c r="B16" s="114" t="s">
        <v>107</v>
      </c>
      <c r="C16" s="114"/>
      <c r="D16" s="114"/>
      <c r="E16" s="114"/>
      <c r="F16" s="123">
        <f>VLOOKUP(PRINT!C8,ENTRY!_xlnm.Print_Area,3)</f>
        <v>0</v>
      </c>
      <c r="G16" s="123"/>
      <c r="H16" s="123"/>
      <c r="I16" s="123"/>
      <c r="J16" s="123"/>
      <c r="K16" s="123"/>
      <c r="L16" s="7"/>
      <c r="M16" s="7"/>
      <c r="N16" s="7"/>
      <c r="O16" s="7"/>
    </row>
    <row r="17" spans="2:14" s="14" customFormat="1" ht="28.5">
      <c r="B17" s="125" t="s">
        <v>105</v>
      </c>
      <c r="C17" s="125"/>
      <c r="D17" s="125"/>
      <c r="E17" s="125"/>
      <c r="F17" s="123" t="str">
        <f>UPPER(VLOOKUP(PRINT!C8,ENTRY!_xlnm.Print_Area,8))</f>
        <v/>
      </c>
      <c r="G17" s="123"/>
      <c r="H17" s="123"/>
      <c r="I17" s="123"/>
      <c r="J17" s="123"/>
      <c r="K17" s="123"/>
      <c r="L17" s="7"/>
      <c r="M17" s="7"/>
      <c r="N17" s="7"/>
    </row>
    <row r="18" spans="2:14" s="14" customFormat="1" ht="27.75" customHeight="1">
      <c r="B18" s="15" t="s">
        <v>7</v>
      </c>
      <c r="C18" s="136">
        <f>VLOOKUP(PRINT!C8,ENTRY!_xlnm.Print_Area,4)</f>
        <v>0</v>
      </c>
      <c r="D18" s="136"/>
      <c r="E18" s="10" t="s">
        <v>8</v>
      </c>
      <c r="F18" s="114">
        <f>VLOOKUP(PRINT!C8,ENTRY!_xlnm.Print_Area,5)</f>
        <v>0</v>
      </c>
      <c r="G18" s="114"/>
      <c r="H18" s="114"/>
      <c r="I18" s="10" t="s">
        <v>91</v>
      </c>
      <c r="J18" s="121">
        <f>VLOOKUP(PRINT!C8,ENTRY!_xlnm.Print_Area,6)</f>
        <v>0</v>
      </c>
      <c r="K18" s="121"/>
      <c r="L18" s="16"/>
      <c r="M18" s="16"/>
      <c r="N18" s="16"/>
    </row>
    <row r="19" spans="2:14" s="14" customFormat="1" ht="27.75" customHeight="1">
      <c r="B19" s="6" t="s">
        <v>10</v>
      </c>
      <c r="C19" s="114">
        <f>VLOOKUP(PRINT!C8,ENTRY!_xlnm.Print_Area,7)</f>
        <v>0</v>
      </c>
      <c r="D19" s="114"/>
      <c r="E19" s="32" t="s">
        <v>11</v>
      </c>
      <c r="F19" s="114">
        <f>VLOOKUP(PRINT!C8,ENTRY!_xlnm.Print_Area,9)</f>
        <v>0</v>
      </c>
      <c r="G19" s="114"/>
      <c r="H19" s="114"/>
      <c r="I19" s="10" t="s">
        <v>91</v>
      </c>
      <c r="J19" s="121">
        <f>VLOOKUP(PRINT!C8,ENTRY!_xlnm.Print_Area,10)</f>
        <v>0</v>
      </c>
      <c r="K19" s="121"/>
      <c r="L19" s="16"/>
      <c r="M19" s="16"/>
      <c r="N19" s="16"/>
    </row>
    <row r="20" spans="2:14" s="6" customFormat="1">
      <c r="B20" s="8" t="s">
        <v>12</v>
      </c>
      <c r="C20" s="134">
        <f>VLOOKUP(PRINT!C8,ENTRY!_xlnm.Print_Area,11)</f>
        <v>0</v>
      </c>
      <c r="D20" s="134"/>
      <c r="E20" s="17"/>
      <c r="F20" s="17"/>
      <c r="G20" s="11"/>
      <c r="H20" s="11"/>
      <c r="I20" s="11" t="s">
        <v>13</v>
      </c>
      <c r="J20" s="132">
        <f>VLOOKUP(PRINT!C8,ENTRY!_xlnm.Print_Area,12)</f>
        <v>0</v>
      </c>
      <c r="K20" s="132"/>
      <c r="L20" s="11"/>
      <c r="M20" s="11"/>
    </row>
    <row r="21" spans="2:14" s="6" customFormat="1">
      <c r="B21" s="136" t="s">
        <v>14</v>
      </c>
      <c r="C21" s="136" t="s">
        <v>1</v>
      </c>
      <c r="D21" s="136" t="s">
        <v>0</v>
      </c>
      <c r="E21" s="136"/>
      <c r="F21" s="136"/>
      <c r="G21" s="136"/>
      <c r="H21" s="136"/>
      <c r="I21" s="136"/>
      <c r="J21" s="136"/>
      <c r="K21" s="136"/>
      <c r="L21" s="18"/>
      <c r="M21" s="18"/>
    </row>
    <row r="22" spans="2:14">
      <c r="B22" s="8" t="s">
        <v>15</v>
      </c>
      <c r="C22" s="4" t="s">
        <v>16</v>
      </c>
      <c r="D22" s="5">
        <f>VLOOKUP(PRINT!C8,ENTRY!_xlnm.Print_Area,13)</f>
        <v>0</v>
      </c>
      <c r="E22" s="4" t="s">
        <v>17</v>
      </c>
      <c r="F22" s="5">
        <f>VLOOKUP(PRINT!C8,ENTRY!_xlnm.Print_Area,14)</f>
        <v>0</v>
      </c>
      <c r="G22" s="18" t="s">
        <v>18</v>
      </c>
      <c r="H22" s="5">
        <f>VLOOKUP(PRINT!C8,ENTRY!_xlnm.Print_Area,15)</f>
        <v>0</v>
      </c>
      <c r="I22" s="8" t="s">
        <v>19</v>
      </c>
      <c r="J22" s="19" t="s">
        <v>20</v>
      </c>
      <c r="K22" s="26">
        <f>VLOOKUP(PRINT!C8,ENTRY!_xlnm.Print_Area,16)</f>
        <v>0</v>
      </c>
      <c r="L22" s="18"/>
      <c r="M22" s="18"/>
    </row>
    <row r="23" spans="2:14">
      <c r="B23" s="6" t="s">
        <v>21</v>
      </c>
      <c r="C23" s="4" t="s">
        <v>16</v>
      </c>
      <c r="D23" s="5">
        <f>VLOOKUP(PRINT!C8,ENTRY!_xlnm.Print_Area,17)</f>
        <v>0</v>
      </c>
      <c r="E23" s="4" t="s">
        <v>17</v>
      </c>
      <c r="F23" s="5">
        <f>VLOOKUP(PRINT!C8,ENTRY!_xlnm.Print_Area,18)</f>
        <v>0</v>
      </c>
      <c r="G23" s="4" t="s">
        <v>18</v>
      </c>
      <c r="H23" s="5">
        <f>VLOOKUP(PRINT!C8,ENTRY!_xlnm.Print_Area,19)</f>
        <v>0</v>
      </c>
      <c r="I23" s="4"/>
      <c r="J23" s="4"/>
      <c r="K23" s="18"/>
      <c r="L23" s="18"/>
      <c r="M23" s="18"/>
    </row>
    <row r="24" spans="2:14" ht="23.25" customHeight="1">
      <c r="B24" s="136" t="s">
        <v>22</v>
      </c>
      <c r="C24" s="136"/>
      <c r="D24" s="10" t="s">
        <v>8</v>
      </c>
      <c r="E24" s="12">
        <f>VLOOKUP(PRINT!C8,ENTRY!_xlnm.Print_Area,20)</f>
        <v>0</v>
      </c>
      <c r="F24" s="9" t="s">
        <v>97</v>
      </c>
      <c r="G24" s="135">
        <f>VLOOKUP(PRINT!C8,ENTRY!_xlnm.Print_Area,21)</f>
        <v>0</v>
      </c>
      <c r="H24" s="135"/>
      <c r="I24" s="135"/>
      <c r="J24" s="9" t="s">
        <v>23</v>
      </c>
      <c r="K24" s="12">
        <f>VLOOKUP(PRINT!C8,ENTRY!_xlnm.Print_Area,22)</f>
        <v>0</v>
      </c>
      <c r="L24" s="18"/>
      <c r="M24" s="18"/>
    </row>
    <row r="25" spans="2:14" ht="28.5" customHeight="1">
      <c r="B25" s="136" t="s">
        <v>24</v>
      </c>
      <c r="C25" s="136"/>
      <c r="D25" s="10" t="s">
        <v>25</v>
      </c>
      <c r="E25" s="36">
        <f>VLOOKUP(PRINT!C8,ENTRY!_xlnm.Print_Area,23)</f>
        <v>0</v>
      </c>
      <c r="F25" s="10" t="s">
        <v>26</v>
      </c>
      <c r="G25" s="137">
        <f>VLOOKUP(PRINT!C8,ENTRY!_xlnm.Print_Area,24)</f>
        <v>0</v>
      </c>
      <c r="H25" s="137"/>
      <c r="I25" s="10" t="s">
        <v>27</v>
      </c>
      <c r="J25" s="137">
        <f>VLOOKUP(PRINT!C8,ENTRY!_xlnm.Print_Area,25)</f>
        <v>0</v>
      </c>
      <c r="K25" s="137"/>
      <c r="L25" s="18"/>
      <c r="M25" s="18"/>
    </row>
    <row r="26" spans="2:14" ht="26.25" customHeight="1">
      <c r="B26" s="138" t="s">
        <v>28</v>
      </c>
      <c r="C26" s="138"/>
      <c r="D26" s="113">
        <f>VLOOKUP(PRINT!C8,ENTRY!_xlnm.Print_Area,26)</f>
        <v>0</v>
      </c>
      <c r="E26" s="113"/>
      <c r="F26" s="113"/>
      <c r="G26" s="113"/>
      <c r="H26" s="113"/>
      <c r="I26" s="113"/>
      <c r="J26" s="113"/>
      <c r="K26" s="113"/>
      <c r="L26" s="18"/>
      <c r="M26" s="18"/>
    </row>
    <row r="27" spans="2:14">
      <c r="B27" s="20" t="s">
        <v>29</v>
      </c>
      <c r="C27" s="133">
        <f>VLOOKUP(PRINT!C8,ENTRY!_xlnm.Print_Area,27)</f>
        <v>0</v>
      </c>
      <c r="D27" s="133"/>
      <c r="E27" s="133"/>
      <c r="F27" s="133"/>
      <c r="G27" s="133"/>
      <c r="H27" s="133"/>
      <c r="I27" s="133"/>
      <c r="J27" s="133"/>
      <c r="K27" s="133"/>
      <c r="L27" s="18"/>
      <c r="M27" s="18"/>
    </row>
    <row r="28" spans="2:14" s="21" customFormat="1">
      <c r="B28" s="136" t="s">
        <v>30</v>
      </c>
      <c r="C28" s="136"/>
      <c r="D28" s="136"/>
      <c r="E28" s="33">
        <f>VLOOKUP(PRINT!C8,ENTRY!_xlnm.Print_Area,28)</f>
        <v>0</v>
      </c>
      <c r="F28" s="33"/>
      <c r="G28" s="33"/>
      <c r="H28" s="10" t="s">
        <v>8</v>
      </c>
      <c r="I28" s="33">
        <f>VLOOKUP(PRINT!C8,ENTRY!_xlnm.Print_Area,29)</f>
        <v>0</v>
      </c>
      <c r="J28" s="10" t="s">
        <v>92</v>
      </c>
      <c r="K28" s="33">
        <f>VLOOKUP(PRINT!C8,ENTRY!_xlnm.Print_Area,30)</f>
        <v>0</v>
      </c>
    </row>
    <row r="29" spans="2:14" s="21" customFormat="1">
      <c r="B29" s="136" t="s">
        <v>32</v>
      </c>
      <c r="C29" s="136"/>
      <c r="D29" s="136"/>
      <c r="E29" s="33">
        <f>VLOOKUP(PRINT!C8,ENTRY!_xlnm.Print_Area,31)</f>
        <v>0</v>
      </c>
      <c r="F29" s="33"/>
      <c r="G29" s="33"/>
      <c r="H29" s="10" t="s">
        <v>8</v>
      </c>
      <c r="I29" s="33">
        <f>VLOOKUP(PRINT!C8,ENTRY!_xlnm.Print_Area,32)</f>
        <v>0</v>
      </c>
      <c r="J29" s="10" t="s">
        <v>92</v>
      </c>
      <c r="K29" s="33">
        <f>VLOOKUP(PRINT!C8,ENTRY!_xlnm.Print_Area,33)</f>
        <v>0</v>
      </c>
    </row>
    <row r="30" spans="2:14" s="21" customFormat="1" ht="24" customHeight="1">
      <c r="B30" s="136" t="s">
        <v>100</v>
      </c>
      <c r="C30" s="136"/>
      <c r="D30" s="136"/>
      <c r="E30" s="33">
        <f>VLOOKUP(PRINT!C8,ENTRY!_xlnm.Print_Area,34)</f>
        <v>0</v>
      </c>
      <c r="F30" s="33"/>
      <c r="G30" s="33"/>
      <c r="H30" s="10" t="s">
        <v>8</v>
      </c>
      <c r="I30" s="33">
        <f>VLOOKUP(PRINT!C8,ENTRY!_xlnm.Print_Area,35)</f>
        <v>0</v>
      </c>
      <c r="J30" s="10" t="s">
        <v>92</v>
      </c>
      <c r="K30" s="33">
        <f>VLOOKUP(PRINT!C8,ENTRY!_xlnm.Print_Area,36)</f>
        <v>0</v>
      </c>
    </row>
    <row r="31" spans="2:14" s="21" customFormat="1">
      <c r="B31" s="136" t="s">
        <v>33</v>
      </c>
      <c r="C31" s="136"/>
      <c r="D31" s="136"/>
      <c r="E31" s="136"/>
      <c r="F31" s="113" t="str">
        <f>UPPER(VLOOKUP(PRINT!C8,ENTRY!_xlnm.Print_Area,37))</f>
        <v/>
      </c>
      <c r="G31" s="113"/>
      <c r="H31" s="113"/>
      <c r="I31" s="113"/>
      <c r="J31" s="113"/>
      <c r="K31" s="113"/>
    </row>
    <row r="32" spans="2:14" s="21" customFormat="1">
      <c r="B32" s="33" t="s">
        <v>8</v>
      </c>
      <c r="C32" s="25">
        <f>VLOOKUP(PRINT!C8,ENTRY!_xlnm.Print_Area,38)</f>
        <v>0</v>
      </c>
      <c r="D32" s="21" t="s">
        <v>96</v>
      </c>
      <c r="E32" s="33">
        <f>VLOOKUP(PRINT!C8,ENTRY!_xlnm.Print_Area,39)</f>
        <v>0</v>
      </c>
      <c r="F32" s="34" t="s">
        <v>39</v>
      </c>
      <c r="G32" s="113">
        <f>VLOOKUP(PRINT!C8,ENTRY!_xlnm.Print_Area,40)</f>
        <v>0</v>
      </c>
      <c r="H32" s="113"/>
      <c r="I32" s="9" t="s">
        <v>35</v>
      </c>
      <c r="J32" s="113">
        <f>VLOOKUP(PRINT!C8,ENTRY!_xlnm.Print_Area,43)</f>
        <v>0</v>
      </c>
      <c r="K32" s="113"/>
    </row>
    <row r="33" spans="2:21" s="21" customFormat="1">
      <c r="B33" s="33" t="s">
        <v>34</v>
      </c>
      <c r="C33" s="12">
        <f>VLOOKUP(PRINT!C8,ENTRY!_xlnm.Print_Area,41)</f>
        <v>0</v>
      </c>
      <c r="D33" s="35"/>
      <c r="E33" s="33"/>
      <c r="F33" s="34" t="s">
        <v>10</v>
      </c>
      <c r="G33" s="113">
        <f>VLOOKUP(PRINT!C8,ENTRY!_xlnm.Print_Area,42)</f>
        <v>0</v>
      </c>
      <c r="H33" s="113"/>
      <c r="I33" s="113"/>
      <c r="J33" s="35"/>
      <c r="K33" s="33"/>
    </row>
    <row r="34" spans="2:21" s="21" customFormat="1">
      <c r="B34" s="136" t="s">
        <v>36</v>
      </c>
      <c r="C34" s="136"/>
      <c r="D34" s="33">
        <f>VLOOKUP(PRINT!C8,ENTRY!_xlnm.Print_Area,44)</f>
        <v>0</v>
      </c>
      <c r="E34" s="113" t="s">
        <v>37</v>
      </c>
      <c r="F34" s="113"/>
      <c r="G34" s="113">
        <f>VLOOKUP(PRINT!C8,ENTRY!_xlnm.Print_Area,45)</f>
        <v>0</v>
      </c>
      <c r="H34" s="113"/>
      <c r="I34" s="113"/>
      <c r="J34" s="13"/>
      <c r="K34" s="33"/>
    </row>
    <row r="35" spans="2:21" s="21" customFormat="1">
      <c r="B35" s="114" t="s">
        <v>223</v>
      </c>
      <c r="C35" s="114"/>
      <c r="D35" s="70">
        <f>VLOOKUP(PRINT!C8,ENTRY!_xlnm.Print_Area,63)</f>
        <v>0</v>
      </c>
      <c r="E35" s="88" t="s">
        <v>16</v>
      </c>
      <c r="F35" s="70">
        <f>VLOOKUP(PRINT!C8,ENTRY!_xlnm.Print_Area,64)</f>
        <v>0</v>
      </c>
      <c r="G35" s="139"/>
      <c r="H35" s="139"/>
      <c r="I35" s="70"/>
      <c r="J35" s="13"/>
      <c r="K35" s="70"/>
    </row>
    <row r="36" spans="2:21" ht="24" customHeight="1">
      <c r="B36" s="114" t="s">
        <v>224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ht="24" customHeight="1">
      <c r="B37" s="113" t="s">
        <v>38</v>
      </c>
      <c r="C37" s="113"/>
      <c r="D37" s="113"/>
      <c r="E37" s="113">
        <f>VLOOKUP(PRINT!C8,ENTRY!_xlnm.Print_Area,46)</f>
        <v>0</v>
      </c>
      <c r="F37" s="113"/>
      <c r="G37" s="113"/>
      <c r="H37" s="113"/>
      <c r="I37" s="113"/>
      <c r="J37" s="113"/>
      <c r="K37" s="113"/>
    </row>
    <row r="38" spans="2:21">
      <c r="B38" s="8" t="s">
        <v>8</v>
      </c>
      <c r="C38" s="12">
        <f>VLOOKUP(PRINT!C8,ENTRY!_xlnm.Print_Area,47)</f>
        <v>0</v>
      </c>
      <c r="D38" s="8" t="s">
        <v>96</v>
      </c>
      <c r="E38" s="113">
        <f>VLOOKUP(PRINT!C8,ENTRY!_xlnm.Print_Area,48)</f>
        <v>0</v>
      </c>
      <c r="F38" s="113"/>
      <c r="G38" s="12"/>
      <c r="H38" s="13" t="s">
        <v>39</v>
      </c>
      <c r="I38" s="33">
        <f>VLOOKUP(PRINT!C8,ENTRY!_xlnm.Print_Area,49)</f>
        <v>0</v>
      </c>
      <c r="J38" s="8" t="s">
        <v>34</v>
      </c>
      <c r="K38" s="8">
        <f>VLOOKUP(PRINT!C8,ENTRY!_xlnm.Print_Area,50)</f>
        <v>0</v>
      </c>
    </row>
    <row r="39" spans="2:21">
      <c r="B39" s="8" t="s">
        <v>35</v>
      </c>
      <c r="C39" s="113">
        <f>VLOOKUP(PRINT!C8,ENTRY!_xlnm.Print_Area,51)</f>
        <v>0</v>
      </c>
      <c r="D39" s="113"/>
      <c r="E39" s="33"/>
      <c r="F39" s="33"/>
      <c r="G39" s="33"/>
      <c r="I39" s="33"/>
      <c r="K39" s="33"/>
    </row>
    <row r="40" spans="2:21">
      <c r="B40" s="136" t="s">
        <v>225</v>
      </c>
      <c r="C40" s="136"/>
      <c r="D40" s="136"/>
      <c r="E40" s="136"/>
      <c r="F40" s="136"/>
      <c r="G40" s="136"/>
      <c r="H40" s="136"/>
      <c r="I40" s="136"/>
      <c r="J40" s="136"/>
      <c r="K40" s="136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>
      <c r="B41" s="113" t="s">
        <v>38</v>
      </c>
      <c r="C41" s="113"/>
      <c r="D41" s="113"/>
      <c r="E41" s="113">
        <f>VLOOKUP(PRINT!C8,ENTRY!_xlnm.Print_Area,52)</f>
        <v>0</v>
      </c>
      <c r="F41" s="113"/>
      <c r="G41" s="113"/>
      <c r="H41" s="113"/>
      <c r="I41" s="113"/>
      <c r="J41" s="113"/>
      <c r="K41" s="113"/>
    </row>
    <row r="42" spans="2:21">
      <c r="B42" s="131" t="s">
        <v>40</v>
      </c>
      <c r="C42" s="131"/>
      <c r="D42" s="131"/>
      <c r="E42" s="113"/>
      <c r="F42" s="113"/>
      <c r="G42" s="113"/>
      <c r="H42" s="113"/>
      <c r="I42" s="113"/>
      <c r="J42" s="113"/>
      <c r="K42" s="113"/>
    </row>
    <row r="43" spans="2:21">
      <c r="B43" s="8" t="s">
        <v>8</v>
      </c>
      <c r="C43" s="12">
        <f>VLOOKUP(PRINT!C8,ENTRY!_xlnm.Print_Area,54)</f>
        <v>0</v>
      </c>
      <c r="D43" s="8" t="s">
        <v>96</v>
      </c>
      <c r="E43" s="113">
        <f>VLOOKUP(PRINT!C8,ENTRY!_xlnm.Print_Area,55)</f>
        <v>0</v>
      </c>
      <c r="F43" s="113"/>
      <c r="G43" s="12"/>
      <c r="H43" s="13" t="s">
        <v>39</v>
      </c>
      <c r="I43" s="12">
        <f>VLOOKUP(PRINT!C8,ENTRY!_xlnm.Print_Area,56)</f>
        <v>0</v>
      </c>
      <c r="J43" s="8" t="s">
        <v>34</v>
      </c>
      <c r="K43" s="12">
        <f>VLOOKUP(PRINT!C8,ENTRY!_xlnm.Print_Area,57)</f>
        <v>0</v>
      </c>
    </row>
    <row r="44" spans="2:21">
      <c r="B44" s="8" t="s">
        <v>35</v>
      </c>
      <c r="C44" s="113">
        <f>VLOOKUP(PRINT!C8,ENTRY!_xlnm.Print_Area,58)</f>
        <v>0</v>
      </c>
      <c r="D44" s="113"/>
      <c r="E44" s="33"/>
      <c r="F44" s="81" t="s">
        <v>10</v>
      </c>
      <c r="G44" s="113">
        <f>VLOOKUP(PRINT!C8,ENTRY!_xlnm.Print_Area,59)</f>
        <v>0</v>
      </c>
      <c r="H44" s="113"/>
      <c r="I44" s="113"/>
      <c r="K44" s="33"/>
    </row>
    <row r="45" spans="2:21">
      <c r="B45" s="136" t="s">
        <v>226</v>
      </c>
      <c r="C45" s="136"/>
      <c r="D45" s="136"/>
      <c r="E45" s="136"/>
      <c r="F45" s="136"/>
      <c r="G45" s="136"/>
      <c r="H45" s="136"/>
      <c r="I45" s="136"/>
      <c r="J45" s="136"/>
      <c r="K45" s="136"/>
    </row>
    <row r="46" spans="2:21">
      <c r="C46" s="22" t="s">
        <v>41</v>
      </c>
      <c r="D46" s="131" t="s">
        <v>42</v>
      </c>
      <c r="E46" s="131"/>
      <c r="F46" s="131"/>
      <c r="G46" s="131"/>
      <c r="H46" s="131"/>
      <c r="I46" s="131"/>
      <c r="J46" s="131"/>
      <c r="K46" s="131"/>
    </row>
    <row r="47" spans="2:21">
      <c r="C47" s="22" t="s">
        <v>43</v>
      </c>
      <c r="D47" s="131" t="s">
        <v>64</v>
      </c>
      <c r="E47" s="131"/>
      <c r="F47" s="131"/>
      <c r="G47" s="131"/>
      <c r="H47" s="131"/>
      <c r="I47" s="131"/>
      <c r="J47" s="131"/>
      <c r="K47" s="131"/>
    </row>
    <row r="48" spans="2:21">
      <c r="C48" s="22" t="s">
        <v>44</v>
      </c>
      <c r="D48" s="131" t="s">
        <v>45</v>
      </c>
      <c r="E48" s="131"/>
      <c r="F48" s="131"/>
      <c r="G48" s="131"/>
      <c r="H48" s="131"/>
      <c r="I48" s="131"/>
      <c r="J48" s="131"/>
      <c r="K48" s="131"/>
    </row>
    <row r="49" spans="2:11">
      <c r="C49" s="22" t="s">
        <v>46</v>
      </c>
      <c r="D49" s="131" t="s">
        <v>47</v>
      </c>
      <c r="E49" s="131"/>
      <c r="F49" s="131"/>
      <c r="G49" s="131"/>
      <c r="H49" s="131"/>
      <c r="I49" s="131"/>
      <c r="J49" s="131"/>
      <c r="K49" s="131"/>
    </row>
    <row r="50" spans="2:11">
      <c r="C50" s="22" t="s">
        <v>48</v>
      </c>
      <c r="D50" s="131" t="s">
        <v>101</v>
      </c>
      <c r="E50" s="131"/>
      <c r="F50" s="131"/>
      <c r="G50" s="131"/>
      <c r="H50" s="131"/>
      <c r="I50" s="131"/>
      <c r="J50" s="131"/>
      <c r="K50" s="131"/>
    </row>
    <row r="51" spans="2:11">
      <c r="C51" s="22" t="s">
        <v>51</v>
      </c>
      <c r="D51" s="113" t="s">
        <v>222</v>
      </c>
      <c r="E51" s="113"/>
      <c r="F51" s="113"/>
      <c r="G51" s="113"/>
      <c r="H51" s="113"/>
      <c r="I51" s="113"/>
      <c r="J51" s="113"/>
      <c r="K51" s="113"/>
    </row>
    <row r="52" spans="2:11">
      <c r="B52" s="136" t="s">
        <v>227</v>
      </c>
      <c r="C52" s="136"/>
      <c r="D52" s="136"/>
      <c r="E52" s="136"/>
      <c r="F52" s="136"/>
    </row>
    <row r="53" spans="2:11" ht="24" customHeight="1">
      <c r="B53" s="135" t="s">
        <v>228</v>
      </c>
      <c r="C53" s="135"/>
      <c r="D53" s="135"/>
      <c r="E53" s="135"/>
      <c r="F53" s="135"/>
      <c r="G53" s="135"/>
      <c r="H53" s="135"/>
      <c r="I53" s="135"/>
      <c r="J53" s="135"/>
      <c r="K53" s="135"/>
    </row>
    <row r="54" spans="2:11">
      <c r="B54" s="136" t="s">
        <v>229</v>
      </c>
      <c r="C54" s="136"/>
      <c r="D54" s="136"/>
      <c r="E54" s="136"/>
    </row>
    <row r="55" spans="2:11">
      <c r="C55" s="23" t="s">
        <v>41</v>
      </c>
      <c r="D55" s="113" t="s">
        <v>49</v>
      </c>
      <c r="E55" s="113"/>
      <c r="F55" s="113"/>
      <c r="G55" s="113"/>
      <c r="H55" s="113"/>
      <c r="I55" s="113"/>
      <c r="J55" s="113"/>
      <c r="K55" s="113"/>
    </row>
    <row r="56" spans="2:11">
      <c r="C56" s="23" t="s">
        <v>43</v>
      </c>
      <c r="D56" s="131" t="s">
        <v>104</v>
      </c>
      <c r="E56" s="131"/>
      <c r="F56" s="131"/>
      <c r="G56" s="131"/>
      <c r="H56" s="131"/>
      <c r="I56" s="131"/>
      <c r="J56" s="131"/>
      <c r="K56" s="131"/>
    </row>
    <row r="57" spans="2:11" ht="45" customHeight="1">
      <c r="C57" s="23" t="s">
        <v>44</v>
      </c>
      <c r="D57" s="135" t="s">
        <v>102</v>
      </c>
      <c r="E57" s="113"/>
      <c r="F57" s="113"/>
      <c r="G57" s="113"/>
      <c r="H57" s="113"/>
      <c r="I57" s="113"/>
      <c r="J57" s="113"/>
      <c r="K57" s="113"/>
    </row>
    <row r="58" spans="2:11">
      <c r="C58" s="23" t="s">
        <v>46</v>
      </c>
      <c r="D58" s="131" t="s">
        <v>103</v>
      </c>
      <c r="E58" s="131"/>
      <c r="F58" s="131"/>
      <c r="G58" s="131"/>
      <c r="H58" s="131"/>
      <c r="I58" s="131"/>
      <c r="J58" s="131"/>
      <c r="K58" s="131"/>
    </row>
    <row r="59" spans="2:11">
      <c r="C59" s="23" t="s">
        <v>48</v>
      </c>
      <c r="D59" s="131" t="s">
        <v>50</v>
      </c>
      <c r="E59" s="131"/>
      <c r="F59" s="131"/>
      <c r="G59" s="131"/>
      <c r="H59" s="131"/>
      <c r="I59" s="131"/>
      <c r="J59" s="131"/>
      <c r="K59" s="131"/>
    </row>
    <row r="60" spans="2:11" ht="45" customHeight="1">
      <c r="C60" s="23" t="s">
        <v>51</v>
      </c>
      <c r="D60" s="130" t="s">
        <v>65</v>
      </c>
      <c r="E60" s="131"/>
      <c r="F60" s="131"/>
      <c r="G60" s="131"/>
      <c r="H60" s="131"/>
      <c r="I60" s="131"/>
      <c r="J60" s="131"/>
      <c r="K60" s="131"/>
    </row>
    <row r="61" spans="2:11">
      <c r="C61" s="23" t="s">
        <v>52</v>
      </c>
      <c r="D61" s="131" t="s">
        <v>93</v>
      </c>
      <c r="E61" s="131"/>
      <c r="F61" s="131"/>
      <c r="G61" s="131"/>
      <c r="H61" s="131"/>
      <c r="I61" s="131"/>
      <c r="J61" s="131"/>
      <c r="K61" s="131"/>
    </row>
    <row r="62" spans="2:11">
      <c r="C62" s="23" t="s">
        <v>53</v>
      </c>
      <c r="D62" s="131" t="s">
        <v>94</v>
      </c>
      <c r="E62" s="131"/>
      <c r="F62" s="131"/>
      <c r="G62" s="131"/>
      <c r="H62" s="131"/>
      <c r="I62" s="131"/>
      <c r="J62" s="131"/>
      <c r="K62" s="131"/>
    </row>
    <row r="63" spans="2:11" ht="45" customHeight="1">
      <c r="C63" s="23" t="s">
        <v>54</v>
      </c>
      <c r="D63" s="135" t="s">
        <v>95</v>
      </c>
      <c r="E63" s="113"/>
      <c r="F63" s="113"/>
      <c r="G63" s="113"/>
      <c r="H63" s="113"/>
      <c r="I63" s="113"/>
      <c r="J63" s="113"/>
      <c r="K63" s="113"/>
    </row>
    <row r="64" spans="2:11">
      <c r="B64" s="136" t="s">
        <v>238</v>
      </c>
      <c r="C64" s="136"/>
      <c r="D64" s="136"/>
      <c r="E64" s="136"/>
      <c r="F64" s="136"/>
      <c r="G64" s="136"/>
      <c r="H64" s="136"/>
      <c r="I64" s="136"/>
      <c r="J64" s="136"/>
      <c r="K64" s="136"/>
    </row>
    <row r="65" spans="1:11" ht="24.75" thickBot="1">
      <c r="D65" s="9"/>
      <c r="E65" s="9"/>
      <c r="F65" s="9"/>
      <c r="G65" s="9"/>
      <c r="H65" s="9"/>
      <c r="I65" s="9"/>
      <c r="J65" s="9"/>
      <c r="K65" s="9"/>
    </row>
    <row r="66" spans="1:11" ht="24.75" thickBot="1">
      <c r="A66" s="24"/>
      <c r="B66" s="24"/>
      <c r="C66" s="141" t="s">
        <v>59</v>
      </c>
      <c r="D66" s="142"/>
      <c r="E66" s="9"/>
      <c r="F66" s="9"/>
      <c r="G66" s="9"/>
      <c r="H66" s="143" t="s">
        <v>56</v>
      </c>
      <c r="I66" s="143"/>
      <c r="J66" s="143"/>
      <c r="K66" s="9"/>
    </row>
    <row r="67" spans="1:11">
      <c r="A67" s="24"/>
      <c r="B67" s="24"/>
      <c r="C67" s="57"/>
      <c r="D67" s="57"/>
      <c r="E67" s="9"/>
      <c r="F67" s="9"/>
      <c r="G67" s="136" t="s">
        <v>57</v>
      </c>
      <c r="H67" s="136"/>
      <c r="I67" s="113">
        <f>VLOOKUP(PRINT!C8,ENTRY!_xlnm.Print_Area,3)</f>
        <v>0</v>
      </c>
      <c r="J67" s="113"/>
      <c r="K67" s="113"/>
    </row>
    <row r="68" spans="1:11">
      <c r="A68" s="24"/>
      <c r="B68" s="24"/>
      <c r="C68" s="58"/>
      <c r="D68" s="58"/>
      <c r="G68" s="136" t="s">
        <v>58</v>
      </c>
      <c r="H68" s="136"/>
      <c r="I68" s="113"/>
      <c r="J68" s="113"/>
      <c r="K68" s="113"/>
    </row>
    <row r="69" spans="1:11">
      <c r="A69" s="24"/>
      <c r="B69" s="24"/>
      <c r="C69" s="58"/>
      <c r="D69" s="58"/>
      <c r="G69" s="114" t="s">
        <v>31</v>
      </c>
      <c r="H69" s="114"/>
      <c r="I69" s="113" t="str">
        <f>CONCATENATE(ENTRY!T3,",",ENTRY!U3," - ",ENTRY!V3)</f>
        <v xml:space="preserve">, - </v>
      </c>
      <c r="J69" s="113"/>
      <c r="K69" s="113"/>
    </row>
    <row r="70" spans="1:11">
      <c r="C70" s="58"/>
      <c r="D70" s="58"/>
      <c r="F70" s="144" t="s">
        <v>214</v>
      </c>
      <c r="G70" s="144"/>
      <c r="H70" s="144"/>
      <c r="I70" s="113">
        <f>VLOOKUP(PRINT!C8,ENTRY!_xlnm.Print_Area,60)</f>
        <v>0</v>
      </c>
      <c r="J70" s="113"/>
      <c r="K70" s="113"/>
    </row>
    <row r="71" spans="1:11" ht="26.25" customHeight="1" thickBot="1">
      <c r="C71" s="85" t="s">
        <v>60</v>
      </c>
      <c r="D71" s="85" t="s">
        <v>61</v>
      </c>
      <c r="F71" s="144" t="s">
        <v>215</v>
      </c>
      <c r="G71" s="144"/>
      <c r="H71" s="144"/>
      <c r="I71" s="113">
        <f>VLOOKUP(PRINT!C8,ENTRY!_xlnm.Print_Area,61)</f>
        <v>0</v>
      </c>
      <c r="J71" s="113"/>
      <c r="K71" s="113"/>
    </row>
    <row r="72" spans="1:11" ht="26.25" customHeight="1">
      <c r="C72" s="59"/>
      <c r="D72" s="60"/>
      <c r="F72" s="49"/>
      <c r="G72" s="49"/>
      <c r="H72" s="49"/>
      <c r="I72" s="45"/>
      <c r="J72" s="45"/>
      <c r="K72" s="45"/>
    </row>
    <row r="73" spans="1:11" ht="31.5" customHeight="1">
      <c r="B73" s="8" t="s">
        <v>55</v>
      </c>
      <c r="C73" s="121">
        <f>VLOOKUP(PRINT!C8,ENTRY!_xlnm.Print_Area,62)</f>
        <v>0</v>
      </c>
      <c r="D73" s="121"/>
      <c r="E73" s="9"/>
    </row>
    <row r="74" spans="1:11" ht="44.25" customHeight="1">
      <c r="B74" s="135" t="s">
        <v>256</v>
      </c>
      <c r="C74" s="113"/>
      <c r="D74" s="113"/>
      <c r="E74" s="113"/>
      <c r="F74" s="113"/>
      <c r="G74" s="113"/>
      <c r="H74" s="113"/>
      <c r="I74" s="113"/>
      <c r="J74" s="113"/>
      <c r="K74" s="113"/>
    </row>
    <row r="75" spans="1:11">
      <c r="B75" s="140" t="s">
        <v>216</v>
      </c>
      <c r="C75" s="140"/>
      <c r="D75" s="140"/>
      <c r="E75" s="140"/>
      <c r="F75" s="140"/>
      <c r="G75" s="140"/>
      <c r="H75" s="140"/>
      <c r="I75" s="140"/>
      <c r="J75" s="140"/>
      <c r="K75" s="140"/>
    </row>
    <row r="76" spans="1:11">
      <c r="B76" s="140"/>
      <c r="C76" s="140"/>
      <c r="D76" s="140"/>
      <c r="E76" s="140"/>
      <c r="F76" s="140"/>
      <c r="G76" s="140"/>
      <c r="H76" s="140"/>
      <c r="I76" s="140"/>
      <c r="J76" s="140"/>
      <c r="K76" s="140"/>
    </row>
    <row r="77" spans="1:11">
      <c r="B77" s="140"/>
      <c r="C77" s="140"/>
      <c r="D77" s="140"/>
      <c r="E77" s="140"/>
      <c r="F77" s="140"/>
      <c r="G77" s="140"/>
      <c r="H77" s="140"/>
      <c r="I77" s="140"/>
      <c r="J77" s="140"/>
      <c r="K77" s="140"/>
    </row>
    <row r="83" spans="8:8">
      <c r="H83" s="12"/>
    </row>
  </sheetData>
  <sheetProtection password="C724" sheet="1" objects="1" scenarios="1"/>
  <mergeCells count="94">
    <mergeCell ref="G44:I44"/>
    <mergeCell ref="F71:H71"/>
    <mergeCell ref="F70:H70"/>
    <mergeCell ref="C44:D44"/>
    <mergeCell ref="G67:H67"/>
    <mergeCell ref="G68:H68"/>
    <mergeCell ref="G69:H69"/>
    <mergeCell ref="D46:K46"/>
    <mergeCell ref="D63:K63"/>
    <mergeCell ref="I70:K70"/>
    <mergeCell ref="B52:F52"/>
    <mergeCell ref="D47:K47"/>
    <mergeCell ref="D48:K48"/>
    <mergeCell ref="D49:K49"/>
    <mergeCell ref="D50:K50"/>
    <mergeCell ref="B45:K45"/>
    <mergeCell ref="E38:F38"/>
    <mergeCell ref="B28:D28"/>
    <mergeCell ref="B29:D29"/>
    <mergeCell ref="F31:K31"/>
    <mergeCell ref="B34:C34"/>
    <mergeCell ref="B31:E31"/>
    <mergeCell ref="B36:K36"/>
    <mergeCell ref="B74:K74"/>
    <mergeCell ref="H66:J66"/>
    <mergeCell ref="B64:K64"/>
    <mergeCell ref="D59:K59"/>
    <mergeCell ref="I71:K71"/>
    <mergeCell ref="D61:K61"/>
    <mergeCell ref="D62:K62"/>
    <mergeCell ref="C18:D18"/>
    <mergeCell ref="F18:H18"/>
    <mergeCell ref="J18:K18"/>
    <mergeCell ref="B21:K21"/>
    <mergeCell ref="B75:K77"/>
    <mergeCell ref="C73:D73"/>
    <mergeCell ref="B53:K53"/>
    <mergeCell ref="I67:K67"/>
    <mergeCell ref="I68:K68"/>
    <mergeCell ref="I69:K69"/>
    <mergeCell ref="C66:D66"/>
    <mergeCell ref="B54:E54"/>
    <mergeCell ref="D55:K55"/>
    <mergeCell ref="D56:K56"/>
    <mergeCell ref="D57:K57"/>
    <mergeCell ref="D58:K58"/>
    <mergeCell ref="B42:D42"/>
    <mergeCell ref="E42:K42"/>
    <mergeCell ref="C19:D19"/>
    <mergeCell ref="C20:D20"/>
    <mergeCell ref="G24:I24"/>
    <mergeCell ref="B40:K40"/>
    <mergeCell ref="G34:I34"/>
    <mergeCell ref="B24:C24"/>
    <mergeCell ref="J25:K25"/>
    <mergeCell ref="B25:C25"/>
    <mergeCell ref="B26:C26"/>
    <mergeCell ref="G25:H25"/>
    <mergeCell ref="B30:D30"/>
    <mergeCell ref="E37:K37"/>
    <mergeCell ref="B37:D37"/>
    <mergeCell ref="G35:H35"/>
    <mergeCell ref="F17:K17"/>
    <mergeCell ref="B17:E17"/>
    <mergeCell ref="B10:I10"/>
    <mergeCell ref="J11:K11"/>
    <mergeCell ref="D60:K60"/>
    <mergeCell ref="E34:F34"/>
    <mergeCell ref="G33:I33"/>
    <mergeCell ref="G32:H32"/>
    <mergeCell ref="J32:K32"/>
    <mergeCell ref="C39:D39"/>
    <mergeCell ref="E41:K41"/>
    <mergeCell ref="B41:D41"/>
    <mergeCell ref="J20:K20"/>
    <mergeCell ref="D26:K26"/>
    <mergeCell ref="C27:K27"/>
    <mergeCell ref="E43:F43"/>
    <mergeCell ref="B1:K1"/>
    <mergeCell ref="B2:K2"/>
    <mergeCell ref="D51:K51"/>
    <mergeCell ref="B35:C35"/>
    <mergeCell ref="B12:C12"/>
    <mergeCell ref="J12:K12"/>
    <mergeCell ref="G11:I11"/>
    <mergeCell ref="B5:D5"/>
    <mergeCell ref="B6:E6"/>
    <mergeCell ref="F19:H19"/>
    <mergeCell ref="J19:K19"/>
    <mergeCell ref="B7:E7"/>
    <mergeCell ref="F16:K16"/>
    <mergeCell ref="B14:K14"/>
    <mergeCell ref="B15:K15"/>
    <mergeCell ref="B16:E16"/>
  </mergeCells>
  <dataValidations disablePrompts="1" count="1">
    <dataValidation type="whole" allowBlank="1" showInputMessage="1" showErrorMessage="1" error="Only Between 1-600" prompt="यहाँ क्रम लेख्नुहोस्" sqref="C8:C9">
      <formula1>1</formula1>
      <formula2>600</formula2>
    </dataValidation>
  </dataValidations>
  <printOptions horizontalCentered="1"/>
  <pageMargins left="0.7" right="0" top="0.5" bottom="0.5" header="0.3" footer="0.3"/>
  <pageSetup paperSize="9" scale="64" orientation="portrait" r:id="rId1"/>
  <rowBreaks count="1" manualBreakCount="1">
    <brk id="44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108"/>
  <sheetViews>
    <sheetView topLeftCell="AK1" workbookViewId="0">
      <selection activeCell="AQ3" sqref="AQ3:AQ79"/>
    </sheetView>
  </sheetViews>
  <sheetFormatPr defaultRowHeight="15"/>
  <cols>
    <col min="1" max="1" width="13.42578125" style="44" customWidth="1"/>
    <col min="2" max="2" width="16" bestFit="1" customWidth="1"/>
    <col min="3" max="3" width="29.7109375" customWidth="1"/>
    <col min="4" max="4" width="14.85546875" bestFit="1" customWidth="1"/>
    <col min="5" max="5" width="10" bestFit="1" customWidth="1"/>
    <col min="6" max="6" width="15.7109375" bestFit="1" customWidth="1"/>
    <col min="7" max="7" width="14" bestFit="1" customWidth="1"/>
    <col min="9" max="9" width="15.7109375" bestFit="1" customWidth="1"/>
    <col min="38" max="39" width="17.140625" bestFit="1" customWidth="1"/>
    <col min="42" max="42" width="11.42578125" bestFit="1" customWidth="1"/>
    <col min="43" max="43" width="19" style="44" customWidth="1"/>
    <col min="47" max="47" width="18.28515625" bestFit="1" customWidth="1"/>
    <col min="48" max="48" width="14.7109375" bestFit="1" customWidth="1"/>
    <col min="49" max="49" width="28.5703125" customWidth="1"/>
    <col min="52" max="52" width="9.28515625" bestFit="1" customWidth="1"/>
    <col min="54" max="54" width="9.28515625" bestFit="1" customWidth="1"/>
    <col min="55" max="56" width="18.28515625" bestFit="1" customWidth="1"/>
  </cols>
  <sheetData>
    <row r="1" spans="1:56" ht="117" thickBot="1">
      <c r="A1" s="37" t="s">
        <v>8</v>
      </c>
      <c r="B1" s="2" t="s">
        <v>66</v>
      </c>
      <c r="C1" s="3" t="s">
        <v>70</v>
      </c>
      <c r="D1" s="3" t="s">
        <v>7</v>
      </c>
      <c r="E1" s="3" t="s">
        <v>8</v>
      </c>
      <c r="F1" s="3" t="s">
        <v>90</v>
      </c>
      <c r="G1" s="3" t="s">
        <v>10</v>
      </c>
      <c r="H1" s="3" t="s">
        <v>71</v>
      </c>
      <c r="I1" s="3" t="s">
        <v>9</v>
      </c>
      <c r="J1" s="3" t="s">
        <v>72</v>
      </c>
      <c r="K1" s="3" t="s">
        <v>13</v>
      </c>
      <c r="L1" s="3" t="s">
        <v>16</v>
      </c>
      <c r="M1" s="3" t="s">
        <v>73</v>
      </c>
      <c r="N1" s="3"/>
      <c r="O1" s="2"/>
      <c r="P1" s="2" t="s">
        <v>18</v>
      </c>
      <c r="Q1" s="3" t="s">
        <v>16</v>
      </c>
      <c r="R1" s="3" t="s">
        <v>73</v>
      </c>
      <c r="S1" s="2" t="s">
        <v>18</v>
      </c>
      <c r="T1" s="3" t="s">
        <v>8</v>
      </c>
      <c r="U1" s="3" t="s">
        <v>127</v>
      </c>
      <c r="V1" s="3" t="s">
        <v>74</v>
      </c>
      <c r="W1" s="3" t="s">
        <v>75</v>
      </c>
      <c r="X1" s="3" t="s">
        <v>76</v>
      </c>
      <c r="Y1" s="3" t="s">
        <v>27</v>
      </c>
      <c r="Z1" s="3" t="s">
        <v>77</v>
      </c>
      <c r="AA1" s="3" t="s">
        <v>78</v>
      </c>
      <c r="AB1" s="3" t="s">
        <v>8</v>
      </c>
      <c r="AC1" s="3" t="s">
        <v>127</v>
      </c>
      <c r="AD1" s="3" t="s">
        <v>78</v>
      </c>
      <c r="AE1" s="3" t="s">
        <v>8</v>
      </c>
      <c r="AF1" s="3" t="s">
        <v>127</v>
      </c>
      <c r="AG1" s="3" t="s">
        <v>78</v>
      </c>
      <c r="AH1" s="3" t="s">
        <v>8</v>
      </c>
      <c r="AI1" s="3" t="s">
        <v>127</v>
      </c>
      <c r="AJ1" s="3" t="s">
        <v>74</v>
      </c>
      <c r="AK1" s="3" t="s">
        <v>34</v>
      </c>
      <c r="AL1" s="3" t="s">
        <v>10</v>
      </c>
      <c r="AM1" s="3" t="s">
        <v>35</v>
      </c>
      <c r="AN1" s="3" t="s">
        <v>79</v>
      </c>
      <c r="AO1" s="3" t="s">
        <v>257</v>
      </c>
      <c r="AP1" s="3" t="s">
        <v>78</v>
      </c>
      <c r="AQ1" s="37" t="s">
        <v>8</v>
      </c>
      <c r="AR1" s="3" t="s">
        <v>128</v>
      </c>
      <c r="AS1" s="3" t="s">
        <v>74</v>
      </c>
      <c r="AT1" s="3" t="s">
        <v>34</v>
      </c>
      <c r="AU1" s="3" t="s">
        <v>35</v>
      </c>
      <c r="AV1" s="3" t="s">
        <v>78</v>
      </c>
      <c r="AW1" s="3" t="s">
        <v>81</v>
      </c>
      <c r="AX1" s="3" t="s">
        <v>8</v>
      </c>
      <c r="AY1" s="3" t="s">
        <v>128</v>
      </c>
      <c r="AZ1" s="3" t="s">
        <v>74</v>
      </c>
      <c r="BA1" s="3" t="s">
        <v>34</v>
      </c>
      <c r="BB1" s="3" t="s">
        <v>35</v>
      </c>
      <c r="BC1" s="3" t="s">
        <v>35</v>
      </c>
      <c r="BD1" s="3" t="s">
        <v>35</v>
      </c>
    </row>
    <row r="2" spans="1:56" ht="24" thickBot="1">
      <c r="A2" s="31"/>
      <c r="B2" s="38" t="s">
        <v>106</v>
      </c>
      <c r="C2" s="38" t="s">
        <v>129</v>
      </c>
      <c r="D2" s="38" t="s">
        <v>108</v>
      </c>
      <c r="E2" s="39" t="s">
        <v>63</v>
      </c>
      <c r="F2" s="40">
        <v>59881</v>
      </c>
      <c r="G2" s="41">
        <v>12345679</v>
      </c>
      <c r="H2" s="42" t="s">
        <v>63</v>
      </c>
      <c r="I2" s="40">
        <v>59882</v>
      </c>
      <c r="J2" s="87" t="s">
        <v>84</v>
      </c>
      <c r="K2" s="87" t="s">
        <v>68</v>
      </c>
      <c r="L2" s="38">
        <v>1990</v>
      </c>
      <c r="M2" s="43">
        <v>12</v>
      </c>
      <c r="N2" s="38">
        <v>28</v>
      </c>
      <c r="O2" s="38"/>
      <c r="P2" s="38">
        <v>28</v>
      </c>
      <c r="Q2" s="1">
        <v>1990</v>
      </c>
      <c r="R2" s="3">
        <v>4</v>
      </c>
      <c r="S2" s="2">
        <v>5</v>
      </c>
      <c r="T2" s="1" t="s">
        <v>63</v>
      </c>
      <c r="U2" s="1" t="s">
        <v>130</v>
      </c>
      <c r="V2" s="1">
        <v>1</v>
      </c>
      <c r="W2" s="1"/>
      <c r="X2" s="1" t="s">
        <v>82</v>
      </c>
      <c r="Y2" s="1" t="s">
        <v>82</v>
      </c>
      <c r="Z2" s="1" t="s">
        <v>131</v>
      </c>
      <c r="AA2" s="1" t="s">
        <v>132</v>
      </c>
      <c r="AB2" s="1" t="s">
        <v>63</v>
      </c>
      <c r="AC2" s="1" t="s">
        <v>130</v>
      </c>
      <c r="AD2" s="1" t="s">
        <v>124</v>
      </c>
      <c r="AE2" s="1" t="s">
        <v>63</v>
      </c>
      <c r="AF2" s="1" t="s">
        <v>130</v>
      </c>
      <c r="AG2" s="1" t="s">
        <v>125</v>
      </c>
      <c r="AH2" s="1" t="s">
        <v>63</v>
      </c>
      <c r="AI2" s="1" t="s">
        <v>130</v>
      </c>
      <c r="AJ2" s="1">
        <v>2</v>
      </c>
      <c r="AK2" s="1" t="s">
        <v>133</v>
      </c>
      <c r="AL2" s="1">
        <v>1225262456</v>
      </c>
      <c r="AM2" s="1">
        <v>9841993020</v>
      </c>
      <c r="AN2" s="1" t="s">
        <v>83</v>
      </c>
      <c r="AO2" s="1"/>
      <c r="AP2" s="1" t="s">
        <v>126</v>
      </c>
      <c r="AQ2" s="31" t="s">
        <v>63</v>
      </c>
      <c r="AR2" s="1" t="s">
        <v>130</v>
      </c>
      <c r="AS2" s="1">
        <v>2</v>
      </c>
      <c r="AT2" s="1" t="s">
        <v>122</v>
      </c>
      <c r="AU2" s="1">
        <v>9841993020</v>
      </c>
      <c r="AV2" s="1" t="s">
        <v>106</v>
      </c>
      <c r="AW2" s="1"/>
      <c r="AX2" s="1" t="s">
        <v>63</v>
      </c>
      <c r="AY2" s="1" t="s">
        <v>130</v>
      </c>
      <c r="AZ2" s="1">
        <v>2</v>
      </c>
      <c r="BA2" s="1" t="s">
        <v>134</v>
      </c>
      <c r="BB2" s="1">
        <v>123</v>
      </c>
      <c r="BC2" s="1">
        <v>9841993020</v>
      </c>
      <c r="BD2" s="1">
        <v>9841993020</v>
      </c>
    </row>
    <row r="3" spans="1:56" ht="24" thickBot="1">
      <c r="A3" s="86" t="s">
        <v>135</v>
      </c>
      <c r="C3" t="b">
        <f>EXACT(C2,UPPER(C2))</f>
        <v>1</v>
      </c>
      <c r="E3" s="87" t="s">
        <v>135</v>
      </c>
      <c r="H3" s="87" t="s">
        <v>135</v>
      </c>
      <c r="J3" s="87" t="s">
        <v>84</v>
      </c>
      <c r="K3" s="87" t="s">
        <v>68</v>
      </c>
      <c r="L3">
        <v>1900</v>
      </c>
      <c r="M3">
        <v>1</v>
      </c>
      <c r="N3">
        <v>1</v>
      </c>
      <c r="T3" s="87" t="s">
        <v>135</v>
      </c>
      <c r="V3" s="1">
        <v>2</v>
      </c>
      <c r="AB3" s="87" t="s">
        <v>135</v>
      </c>
      <c r="AE3" s="87" t="s">
        <v>135</v>
      </c>
      <c r="AH3" s="87" t="s">
        <v>135</v>
      </c>
      <c r="AO3">
        <v>1990</v>
      </c>
      <c r="AQ3" s="145" t="s">
        <v>261</v>
      </c>
      <c r="AW3" t="b">
        <f>EXACT(AW2,UPPER(AW2))</f>
        <v>1</v>
      </c>
      <c r="AX3" s="87" t="s">
        <v>135</v>
      </c>
    </row>
    <row r="4" spans="1:56" ht="24" thickBot="1">
      <c r="A4" s="86" t="s">
        <v>136</v>
      </c>
      <c r="E4" s="87" t="s">
        <v>136</v>
      </c>
      <c r="H4" s="87" t="s">
        <v>136</v>
      </c>
      <c r="J4" s="87" t="s">
        <v>67</v>
      </c>
      <c r="K4" s="87" t="s">
        <v>85</v>
      </c>
      <c r="L4">
        <v>1901</v>
      </c>
      <c r="M4">
        <v>2</v>
      </c>
      <c r="N4">
        <v>2</v>
      </c>
      <c r="T4" s="87" t="s">
        <v>136</v>
      </c>
      <c r="V4" s="1">
        <v>3</v>
      </c>
      <c r="AB4" s="87" t="s">
        <v>136</v>
      </c>
      <c r="AE4" s="87" t="s">
        <v>136</v>
      </c>
      <c r="AH4" s="87" t="s">
        <v>136</v>
      </c>
      <c r="AO4">
        <v>1991</v>
      </c>
      <c r="AQ4" s="145" t="s">
        <v>262</v>
      </c>
      <c r="AX4" s="87" t="s">
        <v>136</v>
      </c>
    </row>
    <row r="5" spans="1:56" ht="24" thickBot="1">
      <c r="A5" s="86" t="s">
        <v>137</v>
      </c>
      <c r="E5" s="86" t="s">
        <v>137</v>
      </c>
      <c r="H5" s="87" t="s">
        <v>137</v>
      </c>
      <c r="L5">
        <v>1902</v>
      </c>
      <c r="M5">
        <v>3</v>
      </c>
      <c r="N5">
        <v>3</v>
      </c>
      <c r="T5" s="87" t="s">
        <v>137</v>
      </c>
      <c r="V5" s="1">
        <v>4</v>
      </c>
      <c r="AB5" s="87" t="s">
        <v>137</v>
      </c>
      <c r="AE5" s="87" t="s">
        <v>137</v>
      </c>
      <c r="AH5" s="87" t="s">
        <v>137</v>
      </c>
      <c r="AO5">
        <v>1992</v>
      </c>
      <c r="AQ5" s="145" t="s">
        <v>263</v>
      </c>
      <c r="AX5" s="87" t="s">
        <v>137</v>
      </c>
    </row>
    <row r="6" spans="1:56" ht="24" thickBot="1">
      <c r="A6" s="86" t="s">
        <v>138</v>
      </c>
      <c r="E6" s="86" t="s">
        <v>138</v>
      </c>
      <c r="H6" s="87" t="s">
        <v>138</v>
      </c>
      <c r="L6">
        <v>1903</v>
      </c>
      <c r="M6">
        <v>4</v>
      </c>
      <c r="N6">
        <v>4</v>
      </c>
      <c r="T6" s="87" t="s">
        <v>138</v>
      </c>
      <c r="V6" s="1">
        <v>5</v>
      </c>
      <c r="AB6" s="87" t="s">
        <v>138</v>
      </c>
      <c r="AE6" s="87" t="s">
        <v>138</v>
      </c>
      <c r="AH6" s="87" t="s">
        <v>138</v>
      </c>
      <c r="AO6">
        <v>1993</v>
      </c>
      <c r="AQ6" s="145" t="s">
        <v>264</v>
      </c>
      <c r="AX6" s="87" t="s">
        <v>138</v>
      </c>
    </row>
    <row r="7" spans="1:56" ht="24" thickBot="1">
      <c r="A7" s="86" t="s">
        <v>139</v>
      </c>
      <c r="E7" s="86" t="s">
        <v>139</v>
      </c>
      <c r="H7" s="87" t="s">
        <v>139</v>
      </c>
      <c r="L7">
        <v>1904</v>
      </c>
      <c r="M7">
        <v>5</v>
      </c>
      <c r="N7">
        <v>5</v>
      </c>
      <c r="T7" s="87" t="s">
        <v>139</v>
      </c>
      <c r="V7" s="1">
        <v>6</v>
      </c>
      <c r="AB7" s="87" t="s">
        <v>139</v>
      </c>
      <c r="AE7" s="87" t="s">
        <v>139</v>
      </c>
      <c r="AH7" s="87" t="s">
        <v>139</v>
      </c>
      <c r="AO7">
        <v>1994</v>
      </c>
      <c r="AQ7" s="145" t="s">
        <v>265</v>
      </c>
      <c r="AX7" s="87" t="s">
        <v>139</v>
      </c>
    </row>
    <row r="8" spans="1:56" ht="24" thickBot="1">
      <c r="A8" s="86" t="s">
        <v>140</v>
      </c>
      <c r="E8" s="86" t="s">
        <v>140</v>
      </c>
      <c r="H8" s="87" t="s">
        <v>140</v>
      </c>
      <c r="L8">
        <v>1905</v>
      </c>
      <c r="M8">
        <v>6</v>
      </c>
      <c r="N8">
        <v>6</v>
      </c>
      <c r="T8" s="87" t="s">
        <v>140</v>
      </c>
      <c r="V8" s="1">
        <v>7</v>
      </c>
      <c r="AB8" s="87" t="s">
        <v>140</v>
      </c>
      <c r="AE8" s="87" t="s">
        <v>140</v>
      </c>
      <c r="AH8" s="87" t="s">
        <v>140</v>
      </c>
      <c r="AO8">
        <v>1995</v>
      </c>
      <c r="AQ8" s="145" t="s">
        <v>266</v>
      </c>
      <c r="AX8" s="87" t="s">
        <v>140</v>
      </c>
    </row>
    <row r="9" spans="1:56" ht="24" thickBot="1">
      <c r="A9" s="86" t="s">
        <v>141</v>
      </c>
      <c r="E9" s="86" t="s">
        <v>141</v>
      </c>
      <c r="H9" s="87" t="s">
        <v>141</v>
      </c>
      <c r="L9">
        <v>1906</v>
      </c>
      <c r="M9">
        <v>7</v>
      </c>
      <c r="N9">
        <v>7</v>
      </c>
      <c r="T9" s="87" t="s">
        <v>141</v>
      </c>
      <c r="V9" s="1">
        <v>8</v>
      </c>
      <c r="AB9" s="87" t="s">
        <v>141</v>
      </c>
      <c r="AE9" s="87" t="s">
        <v>141</v>
      </c>
      <c r="AH9" s="87" t="s">
        <v>141</v>
      </c>
      <c r="AO9">
        <v>1996</v>
      </c>
      <c r="AQ9" s="145" t="s">
        <v>267</v>
      </c>
      <c r="AX9" s="87" t="s">
        <v>141</v>
      </c>
    </row>
    <row r="10" spans="1:56" ht="24" thickBot="1">
      <c r="A10" s="86" t="s">
        <v>142</v>
      </c>
      <c r="E10" s="86" t="s">
        <v>142</v>
      </c>
      <c r="H10" s="87" t="s">
        <v>142</v>
      </c>
      <c r="L10">
        <v>1907</v>
      </c>
      <c r="M10">
        <v>8</v>
      </c>
      <c r="N10">
        <v>8</v>
      </c>
      <c r="T10" s="87" t="s">
        <v>142</v>
      </c>
      <c r="V10" s="1">
        <v>9</v>
      </c>
      <c r="AB10" s="87" t="s">
        <v>142</v>
      </c>
      <c r="AE10" s="87" t="s">
        <v>142</v>
      </c>
      <c r="AH10" s="87" t="s">
        <v>142</v>
      </c>
      <c r="AO10">
        <v>1997</v>
      </c>
      <c r="AQ10" s="145" t="s">
        <v>268</v>
      </c>
      <c r="AX10" s="87" t="s">
        <v>142</v>
      </c>
    </row>
    <row r="11" spans="1:56" ht="24" thickBot="1">
      <c r="A11" s="86" t="s">
        <v>143</v>
      </c>
      <c r="E11" s="86" t="s">
        <v>143</v>
      </c>
      <c r="H11" s="87" t="s">
        <v>143</v>
      </c>
      <c r="L11">
        <v>1908</v>
      </c>
      <c r="M11">
        <v>9</v>
      </c>
      <c r="N11">
        <v>9</v>
      </c>
      <c r="T11" s="87" t="s">
        <v>143</v>
      </c>
      <c r="V11" s="1">
        <v>10</v>
      </c>
      <c r="AB11" s="87" t="s">
        <v>143</v>
      </c>
      <c r="AE11" s="87" t="s">
        <v>143</v>
      </c>
      <c r="AH11" s="87" t="s">
        <v>143</v>
      </c>
      <c r="AO11">
        <v>1998</v>
      </c>
      <c r="AQ11" s="145" t="s">
        <v>269</v>
      </c>
      <c r="AX11" s="87" t="s">
        <v>143</v>
      </c>
    </row>
    <row r="12" spans="1:56" ht="24" thickBot="1">
      <c r="A12" s="86" t="s">
        <v>144</v>
      </c>
      <c r="E12" s="86" t="s">
        <v>144</v>
      </c>
      <c r="H12" s="87" t="s">
        <v>144</v>
      </c>
      <c r="L12">
        <v>1909</v>
      </c>
      <c r="M12">
        <v>10</v>
      </c>
      <c r="N12">
        <v>10</v>
      </c>
      <c r="T12" s="87" t="s">
        <v>144</v>
      </c>
      <c r="V12" s="1">
        <v>11</v>
      </c>
      <c r="AB12" s="87" t="s">
        <v>144</v>
      </c>
      <c r="AE12" s="87" t="s">
        <v>144</v>
      </c>
      <c r="AH12" s="87" t="s">
        <v>144</v>
      </c>
      <c r="AO12">
        <v>1999</v>
      </c>
      <c r="AQ12" s="145" t="s">
        <v>270</v>
      </c>
      <c r="AX12" s="87" t="s">
        <v>144</v>
      </c>
    </row>
    <row r="13" spans="1:56" ht="24" thickBot="1">
      <c r="A13" s="86" t="s">
        <v>145</v>
      </c>
      <c r="E13" s="86" t="s">
        <v>145</v>
      </c>
      <c r="H13" s="87" t="s">
        <v>145</v>
      </c>
      <c r="L13">
        <v>1910</v>
      </c>
      <c r="M13">
        <v>11</v>
      </c>
      <c r="N13">
        <v>11</v>
      </c>
      <c r="T13" s="87" t="s">
        <v>145</v>
      </c>
      <c r="V13" s="1">
        <v>12</v>
      </c>
      <c r="AB13" s="87" t="s">
        <v>145</v>
      </c>
      <c r="AE13" s="87" t="s">
        <v>145</v>
      </c>
      <c r="AH13" s="87" t="s">
        <v>145</v>
      </c>
      <c r="AO13">
        <v>2000</v>
      </c>
      <c r="AQ13" s="145" t="s">
        <v>271</v>
      </c>
      <c r="AX13" s="87" t="s">
        <v>145</v>
      </c>
    </row>
    <row r="14" spans="1:56" ht="24" thickBot="1">
      <c r="A14" s="86" t="s">
        <v>146</v>
      </c>
      <c r="E14" s="86" t="s">
        <v>146</v>
      </c>
      <c r="H14" s="87" t="s">
        <v>146</v>
      </c>
      <c r="L14">
        <v>1911</v>
      </c>
      <c r="M14">
        <v>12</v>
      </c>
      <c r="N14">
        <v>12</v>
      </c>
      <c r="T14" s="87" t="s">
        <v>146</v>
      </c>
      <c r="V14" s="1">
        <v>13</v>
      </c>
      <c r="AB14" s="87" t="s">
        <v>146</v>
      </c>
      <c r="AE14" s="87" t="s">
        <v>146</v>
      </c>
      <c r="AH14" s="87" t="s">
        <v>146</v>
      </c>
      <c r="AO14">
        <v>2001</v>
      </c>
      <c r="AQ14" s="145" t="s">
        <v>272</v>
      </c>
      <c r="AX14" s="87" t="s">
        <v>146</v>
      </c>
    </row>
    <row r="15" spans="1:56" ht="24" thickBot="1">
      <c r="A15" s="86" t="s">
        <v>147</v>
      </c>
      <c r="E15" s="86" t="s">
        <v>147</v>
      </c>
      <c r="H15" s="87" t="s">
        <v>147</v>
      </c>
      <c r="L15">
        <v>1912</v>
      </c>
      <c r="N15">
        <v>13</v>
      </c>
      <c r="T15" s="87" t="s">
        <v>147</v>
      </c>
      <c r="V15" s="1">
        <v>14</v>
      </c>
      <c r="AB15" s="87" t="s">
        <v>147</v>
      </c>
      <c r="AE15" s="87" t="s">
        <v>147</v>
      </c>
      <c r="AH15" s="87" t="s">
        <v>147</v>
      </c>
      <c r="AO15">
        <v>2002</v>
      </c>
      <c r="AQ15" s="145" t="s">
        <v>273</v>
      </c>
      <c r="AX15" s="87" t="s">
        <v>147</v>
      </c>
    </row>
    <row r="16" spans="1:56" ht="24" thickBot="1">
      <c r="A16" s="86" t="s">
        <v>148</v>
      </c>
      <c r="E16" s="86" t="s">
        <v>148</v>
      </c>
      <c r="H16" s="87" t="s">
        <v>148</v>
      </c>
      <c r="L16">
        <v>1913</v>
      </c>
      <c r="N16">
        <v>14</v>
      </c>
      <c r="T16" s="87" t="s">
        <v>148</v>
      </c>
      <c r="V16" s="1">
        <v>15</v>
      </c>
      <c r="AB16" s="87" t="s">
        <v>148</v>
      </c>
      <c r="AE16" s="87" t="s">
        <v>148</v>
      </c>
      <c r="AH16" s="87" t="s">
        <v>148</v>
      </c>
      <c r="AO16">
        <v>2003</v>
      </c>
      <c r="AQ16" s="145" t="s">
        <v>274</v>
      </c>
      <c r="AX16" s="87" t="s">
        <v>148</v>
      </c>
    </row>
    <row r="17" spans="1:50" ht="24" thickBot="1">
      <c r="A17" s="86" t="s">
        <v>149</v>
      </c>
      <c r="E17" s="86" t="s">
        <v>149</v>
      </c>
      <c r="H17" s="87" t="s">
        <v>149</v>
      </c>
      <c r="L17">
        <v>1914</v>
      </c>
      <c r="N17">
        <v>15</v>
      </c>
      <c r="T17" s="87" t="s">
        <v>149</v>
      </c>
      <c r="V17" s="1">
        <v>16</v>
      </c>
      <c r="AB17" s="87" t="s">
        <v>149</v>
      </c>
      <c r="AE17" s="87" t="s">
        <v>149</v>
      </c>
      <c r="AH17" s="87" t="s">
        <v>149</v>
      </c>
      <c r="AO17">
        <v>2004</v>
      </c>
      <c r="AQ17" s="145" t="s">
        <v>275</v>
      </c>
      <c r="AX17" s="87" t="s">
        <v>149</v>
      </c>
    </row>
    <row r="18" spans="1:50" ht="24" thickBot="1">
      <c r="A18" s="86" t="s">
        <v>150</v>
      </c>
      <c r="E18" s="86" t="s">
        <v>150</v>
      </c>
      <c r="H18" s="87" t="s">
        <v>150</v>
      </c>
      <c r="L18">
        <v>1915</v>
      </c>
      <c r="N18">
        <v>16</v>
      </c>
      <c r="T18" s="87" t="s">
        <v>150</v>
      </c>
      <c r="V18" s="1">
        <v>17</v>
      </c>
      <c r="AB18" s="87" t="s">
        <v>150</v>
      </c>
      <c r="AE18" s="87" t="s">
        <v>150</v>
      </c>
      <c r="AH18" s="87" t="s">
        <v>150</v>
      </c>
      <c r="AO18">
        <v>2005</v>
      </c>
      <c r="AQ18" s="145" t="s">
        <v>276</v>
      </c>
      <c r="AX18" s="87" t="s">
        <v>150</v>
      </c>
    </row>
    <row r="19" spans="1:50" ht="24" thickBot="1">
      <c r="A19" s="86" t="s">
        <v>151</v>
      </c>
      <c r="E19" s="86" t="s">
        <v>151</v>
      </c>
      <c r="H19" s="87" t="s">
        <v>151</v>
      </c>
      <c r="L19">
        <v>1916</v>
      </c>
      <c r="N19">
        <v>17</v>
      </c>
      <c r="T19" s="87" t="s">
        <v>151</v>
      </c>
      <c r="V19" s="1">
        <v>18</v>
      </c>
      <c r="AB19" s="87" t="s">
        <v>151</v>
      </c>
      <c r="AE19" s="87" t="s">
        <v>151</v>
      </c>
      <c r="AH19" s="87" t="s">
        <v>151</v>
      </c>
      <c r="AO19">
        <v>2006</v>
      </c>
      <c r="AQ19" s="145" t="s">
        <v>277</v>
      </c>
      <c r="AX19" s="87" t="s">
        <v>151</v>
      </c>
    </row>
    <row r="20" spans="1:50" ht="24" thickBot="1">
      <c r="A20" s="86" t="s">
        <v>152</v>
      </c>
      <c r="E20" s="86" t="s">
        <v>152</v>
      </c>
      <c r="H20" s="87" t="s">
        <v>152</v>
      </c>
      <c r="L20">
        <v>1917</v>
      </c>
      <c r="N20">
        <v>18</v>
      </c>
      <c r="T20" s="87" t="s">
        <v>152</v>
      </c>
      <c r="V20" s="1">
        <v>19</v>
      </c>
      <c r="AB20" s="87" t="s">
        <v>152</v>
      </c>
      <c r="AE20" s="87" t="s">
        <v>152</v>
      </c>
      <c r="AH20" s="87" t="s">
        <v>152</v>
      </c>
      <c r="AO20">
        <v>2007</v>
      </c>
      <c r="AQ20" s="145" t="s">
        <v>278</v>
      </c>
      <c r="AX20" s="87" t="s">
        <v>152</v>
      </c>
    </row>
    <row r="21" spans="1:50" ht="24" thickBot="1">
      <c r="A21" s="86" t="s">
        <v>153</v>
      </c>
      <c r="E21" s="86" t="s">
        <v>153</v>
      </c>
      <c r="H21" s="87" t="s">
        <v>153</v>
      </c>
      <c r="L21">
        <v>1918</v>
      </c>
      <c r="N21">
        <v>19</v>
      </c>
      <c r="T21" s="87" t="s">
        <v>153</v>
      </c>
      <c r="V21" s="1">
        <v>20</v>
      </c>
      <c r="AB21" s="87" t="s">
        <v>153</v>
      </c>
      <c r="AE21" s="87" t="s">
        <v>153</v>
      </c>
      <c r="AH21" s="87" t="s">
        <v>153</v>
      </c>
      <c r="AO21">
        <v>2008</v>
      </c>
      <c r="AQ21" s="145" t="s">
        <v>279</v>
      </c>
      <c r="AX21" s="87" t="s">
        <v>153</v>
      </c>
    </row>
    <row r="22" spans="1:50" ht="24" thickBot="1">
      <c r="A22" s="86" t="s">
        <v>154</v>
      </c>
      <c r="E22" s="86" t="s">
        <v>154</v>
      </c>
      <c r="H22" s="87" t="s">
        <v>154</v>
      </c>
      <c r="L22">
        <v>1919</v>
      </c>
      <c r="N22">
        <v>20</v>
      </c>
      <c r="T22" s="87" t="s">
        <v>154</v>
      </c>
      <c r="V22" s="1">
        <v>21</v>
      </c>
      <c r="AB22" s="87" t="s">
        <v>154</v>
      </c>
      <c r="AE22" s="87" t="s">
        <v>154</v>
      </c>
      <c r="AH22" s="87" t="s">
        <v>154</v>
      </c>
      <c r="AO22">
        <v>2009</v>
      </c>
      <c r="AQ22" s="145" t="s">
        <v>280</v>
      </c>
      <c r="AX22" s="87" t="s">
        <v>154</v>
      </c>
    </row>
    <row r="23" spans="1:50" ht="24" thickBot="1">
      <c r="A23" s="86" t="s">
        <v>155</v>
      </c>
      <c r="E23" s="86" t="s">
        <v>155</v>
      </c>
      <c r="H23" s="87" t="s">
        <v>155</v>
      </c>
      <c r="L23">
        <v>1920</v>
      </c>
      <c r="N23">
        <v>21</v>
      </c>
      <c r="T23" s="87" t="s">
        <v>155</v>
      </c>
      <c r="V23" s="1">
        <v>22</v>
      </c>
      <c r="AB23" s="87" t="s">
        <v>155</v>
      </c>
      <c r="AE23" s="87" t="s">
        <v>155</v>
      </c>
      <c r="AH23" s="87" t="s">
        <v>155</v>
      </c>
      <c r="AO23">
        <v>2010</v>
      </c>
      <c r="AQ23" s="145" t="s">
        <v>281</v>
      </c>
      <c r="AX23" s="87" t="s">
        <v>155</v>
      </c>
    </row>
    <row r="24" spans="1:50" ht="24" thickBot="1">
      <c r="A24" s="86" t="s">
        <v>156</v>
      </c>
      <c r="E24" s="86" t="s">
        <v>156</v>
      </c>
      <c r="H24" s="87" t="s">
        <v>156</v>
      </c>
      <c r="L24">
        <v>1921</v>
      </c>
      <c r="N24">
        <v>22</v>
      </c>
      <c r="T24" s="87" t="s">
        <v>156</v>
      </c>
      <c r="V24" s="1">
        <v>23</v>
      </c>
      <c r="AB24" s="87" t="s">
        <v>156</v>
      </c>
      <c r="AE24" s="87" t="s">
        <v>156</v>
      </c>
      <c r="AH24" s="87" t="s">
        <v>156</v>
      </c>
      <c r="AO24">
        <v>2011</v>
      </c>
      <c r="AQ24" s="145" t="s">
        <v>282</v>
      </c>
      <c r="AX24" s="87" t="s">
        <v>156</v>
      </c>
    </row>
    <row r="25" spans="1:50" ht="24" thickBot="1">
      <c r="A25" s="86" t="s">
        <v>157</v>
      </c>
      <c r="E25" s="86" t="s">
        <v>157</v>
      </c>
      <c r="H25" s="87" t="s">
        <v>157</v>
      </c>
      <c r="L25">
        <v>1922</v>
      </c>
      <c r="N25">
        <v>23</v>
      </c>
      <c r="T25" s="87" t="s">
        <v>157</v>
      </c>
      <c r="V25" s="1">
        <v>24</v>
      </c>
      <c r="AB25" s="87" t="s">
        <v>157</v>
      </c>
      <c r="AE25" s="87" t="s">
        <v>157</v>
      </c>
      <c r="AH25" s="87" t="s">
        <v>157</v>
      </c>
      <c r="AO25">
        <v>2012</v>
      </c>
      <c r="AQ25" s="145" t="s">
        <v>283</v>
      </c>
      <c r="AX25" s="87" t="s">
        <v>157</v>
      </c>
    </row>
    <row r="26" spans="1:50" ht="24" thickBot="1">
      <c r="A26" s="86" t="s">
        <v>158</v>
      </c>
      <c r="E26" s="86" t="s">
        <v>158</v>
      </c>
      <c r="H26" s="87" t="s">
        <v>158</v>
      </c>
      <c r="L26">
        <v>1923</v>
      </c>
      <c r="N26">
        <v>24</v>
      </c>
      <c r="T26" s="87" t="s">
        <v>158</v>
      </c>
      <c r="V26" s="1">
        <v>25</v>
      </c>
      <c r="AB26" s="87" t="s">
        <v>158</v>
      </c>
      <c r="AE26" s="87" t="s">
        <v>158</v>
      </c>
      <c r="AH26" s="87" t="s">
        <v>158</v>
      </c>
      <c r="AO26">
        <v>2013</v>
      </c>
      <c r="AQ26" s="145" t="s">
        <v>284</v>
      </c>
      <c r="AX26" s="87" t="s">
        <v>158</v>
      </c>
    </row>
    <row r="27" spans="1:50" ht="24" thickBot="1">
      <c r="A27" s="86" t="s">
        <v>159</v>
      </c>
      <c r="E27" s="86" t="s">
        <v>159</v>
      </c>
      <c r="H27" s="87" t="s">
        <v>159</v>
      </c>
      <c r="L27">
        <v>1924</v>
      </c>
      <c r="N27">
        <v>25</v>
      </c>
      <c r="T27" s="87" t="s">
        <v>159</v>
      </c>
      <c r="V27" s="1">
        <v>26</v>
      </c>
      <c r="AB27" s="87" t="s">
        <v>159</v>
      </c>
      <c r="AE27" s="87" t="s">
        <v>159</v>
      </c>
      <c r="AH27" s="87" t="s">
        <v>159</v>
      </c>
      <c r="AO27">
        <v>2014</v>
      </c>
      <c r="AQ27" s="145" t="s">
        <v>285</v>
      </c>
      <c r="AX27" s="87" t="s">
        <v>159</v>
      </c>
    </row>
    <row r="28" spans="1:50" ht="24" thickBot="1">
      <c r="A28" s="86" t="s">
        <v>160</v>
      </c>
      <c r="E28" s="86" t="s">
        <v>160</v>
      </c>
      <c r="H28" s="87" t="s">
        <v>160</v>
      </c>
      <c r="L28">
        <v>1925</v>
      </c>
      <c r="N28">
        <v>26</v>
      </c>
      <c r="T28" s="87" t="s">
        <v>160</v>
      </c>
      <c r="V28" s="1">
        <v>27</v>
      </c>
      <c r="AB28" s="87" t="s">
        <v>160</v>
      </c>
      <c r="AE28" s="87" t="s">
        <v>160</v>
      </c>
      <c r="AH28" s="87" t="s">
        <v>160</v>
      </c>
      <c r="AO28">
        <v>2015</v>
      </c>
      <c r="AQ28" s="145" t="s">
        <v>286</v>
      </c>
      <c r="AX28" s="87" t="s">
        <v>160</v>
      </c>
    </row>
    <row r="29" spans="1:50" ht="24" thickBot="1">
      <c r="A29" s="86" t="s">
        <v>161</v>
      </c>
      <c r="E29" s="86" t="s">
        <v>161</v>
      </c>
      <c r="H29" s="87" t="s">
        <v>161</v>
      </c>
      <c r="L29">
        <v>1926</v>
      </c>
      <c r="N29">
        <v>27</v>
      </c>
      <c r="T29" s="87" t="s">
        <v>161</v>
      </c>
      <c r="V29" s="1">
        <v>28</v>
      </c>
      <c r="AB29" s="87" t="s">
        <v>161</v>
      </c>
      <c r="AE29" s="87" t="s">
        <v>161</v>
      </c>
      <c r="AH29" s="87" t="s">
        <v>161</v>
      </c>
      <c r="AO29">
        <v>2016</v>
      </c>
      <c r="AQ29" s="145" t="s">
        <v>287</v>
      </c>
      <c r="AX29" s="87" t="s">
        <v>161</v>
      </c>
    </row>
    <row r="30" spans="1:50" ht="24" thickBot="1">
      <c r="A30" s="86" t="s">
        <v>162</v>
      </c>
      <c r="E30" s="86" t="s">
        <v>162</v>
      </c>
      <c r="H30" s="87" t="s">
        <v>162</v>
      </c>
      <c r="L30">
        <v>1927</v>
      </c>
      <c r="N30">
        <v>28</v>
      </c>
      <c r="T30" s="87" t="s">
        <v>162</v>
      </c>
      <c r="V30" s="1">
        <v>29</v>
      </c>
      <c r="AB30" s="87" t="s">
        <v>162</v>
      </c>
      <c r="AE30" s="87" t="s">
        <v>162</v>
      </c>
      <c r="AH30" s="87" t="s">
        <v>162</v>
      </c>
      <c r="AO30">
        <v>2017</v>
      </c>
      <c r="AQ30" s="145" t="s">
        <v>288</v>
      </c>
      <c r="AX30" s="87" t="s">
        <v>162</v>
      </c>
    </row>
    <row r="31" spans="1:50" ht="47.25" thickBot="1">
      <c r="A31" s="86" t="s">
        <v>163</v>
      </c>
      <c r="E31" s="86" t="s">
        <v>163</v>
      </c>
      <c r="H31" s="87" t="s">
        <v>163</v>
      </c>
      <c r="L31">
        <v>1928</v>
      </c>
      <c r="N31">
        <v>29</v>
      </c>
      <c r="T31" s="87" t="s">
        <v>163</v>
      </c>
      <c r="V31" s="1">
        <v>30</v>
      </c>
      <c r="AB31" s="87" t="s">
        <v>163</v>
      </c>
      <c r="AE31" s="87" t="s">
        <v>163</v>
      </c>
      <c r="AH31" s="87" t="s">
        <v>163</v>
      </c>
      <c r="AO31">
        <v>2018</v>
      </c>
      <c r="AQ31" s="145" t="s">
        <v>289</v>
      </c>
      <c r="AX31" s="87" t="s">
        <v>163</v>
      </c>
    </row>
    <row r="32" spans="1:50" ht="24" thickBot="1">
      <c r="A32" s="86" t="s">
        <v>164</v>
      </c>
      <c r="E32" s="86" t="s">
        <v>164</v>
      </c>
      <c r="H32" s="87" t="s">
        <v>164</v>
      </c>
      <c r="L32">
        <v>1929</v>
      </c>
      <c r="N32">
        <v>30</v>
      </c>
      <c r="T32" s="87" t="s">
        <v>164</v>
      </c>
      <c r="V32" s="1">
        <v>31</v>
      </c>
      <c r="AB32" s="87" t="s">
        <v>164</v>
      </c>
      <c r="AE32" s="87" t="s">
        <v>164</v>
      </c>
      <c r="AH32" s="87" t="s">
        <v>164</v>
      </c>
      <c r="AO32">
        <v>2019</v>
      </c>
      <c r="AQ32" s="145" t="s">
        <v>290</v>
      </c>
      <c r="AX32" s="87" t="s">
        <v>164</v>
      </c>
    </row>
    <row r="33" spans="1:50" ht="24" thickBot="1">
      <c r="A33" s="86" t="s">
        <v>165</v>
      </c>
      <c r="E33" s="86" t="s">
        <v>165</v>
      </c>
      <c r="H33" s="87" t="s">
        <v>165</v>
      </c>
      <c r="L33">
        <v>1930</v>
      </c>
      <c r="N33">
        <v>31</v>
      </c>
      <c r="T33" s="87" t="s">
        <v>165</v>
      </c>
      <c r="V33" s="1">
        <v>32</v>
      </c>
      <c r="AB33" s="87" t="s">
        <v>165</v>
      </c>
      <c r="AE33" s="87" t="s">
        <v>165</v>
      </c>
      <c r="AH33" s="87" t="s">
        <v>165</v>
      </c>
      <c r="AQ33" s="145" t="s">
        <v>291</v>
      </c>
      <c r="AX33" s="87" t="s">
        <v>165</v>
      </c>
    </row>
    <row r="34" spans="1:50" ht="24" thickBot="1">
      <c r="A34" s="86" t="s">
        <v>166</v>
      </c>
      <c r="E34" s="86" t="s">
        <v>166</v>
      </c>
      <c r="H34" s="87" t="s">
        <v>166</v>
      </c>
      <c r="L34">
        <v>1931</v>
      </c>
      <c r="N34">
        <v>32</v>
      </c>
      <c r="T34" s="87" t="s">
        <v>166</v>
      </c>
      <c r="AB34" s="87" t="s">
        <v>166</v>
      </c>
      <c r="AE34" s="87" t="s">
        <v>166</v>
      </c>
      <c r="AH34" s="87" t="s">
        <v>166</v>
      </c>
      <c r="AQ34" s="145" t="s">
        <v>292</v>
      </c>
      <c r="AX34" s="87" t="s">
        <v>166</v>
      </c>
    </row>
    <row r="35" spans="1:50" ht="47.25" thickBot="1">
      <c r="A35" s="86" t="s">
        <v>167</v>
      </c>
      <c r="E35" s="86" t="s">
        <v>167</v>
      </c>
      <c r="H35" s="87" t="s">
        <v>167</v>
      </c>
      <c r="L35">
        <v>1932</v>
      </c>
      <c r="T35" s="87" t="s">
        <v>167</v>
      </c>
      <c r="AB35" s="87" t="s">
        <v>167</v>
      </c>
      <c r="AE35" s="87" t="s">
        <v>167</v>
      </c>
      <c r="AH35" s="87" t="s">
        <v>167</v>
      </c>
      <c r="AQ35" s="145" t="s">
        <v>293</v>
      </c>
      <c r="AX35" s="87" t="s">
        <v>167</v>
      </c>
    </row>
    <row r="36" spans="1:50" ht="24" thickBot="1">
      <c r="A36" s="86" t="s">
        <v>168</v>
      </c>
      <c r="E36" s="86" t="s">
        <v>168</v>
      </c>
      <c r="H36" s="87" t="s">
        <v>168</v>
      </c>
      <c r="L36">
        <v>1933</v>
      </c>
      <c r="T36" s="87" t="s">
        <v>168</v>
      </c>
      <c r="AB36" s="87" t="s">
        <v>168</v>
      </c>
      <c r="AE36" s="87" t="s">
        <v>168</v>
      </c>
      <c r="AH36" s="87" t="s">
        <v>168</v>
      </c>
      <c r="AQ36" s="145" t="s">
        <v>294</v>
      </c>
      <c r="AX36" s="87" t="s">
        <v>168</v>
      </c>
    </row>
    <row r="37" spans="1:50" ht="24" thickBot="1">
      <c r="A37" s="86" t="s">
        <v>169</v>
      </c>
      <c r="E37" s="86" t="s">
        <v>169</v>
      </c>
      <c r="H37" s="87" t="s">
        <v>169</v>
      </c>
      <c r="L37">
        <v>1934</v>
      </c>
      <c r="T37" s="87" t="s">
        <v>169</v>
      </c>
      <c r="AB37" s="87" t="s">
        <v>169</v>
      </c>
      <c r="AE37" s="87" t="s">
        <v>169</v>
      </c>
      <c r="AH37" s="87" t="s">
        <v>169</v>
      </c>
      <c r="AQ37" s="145" t="s">
        <v>295</v>
      </c>
      <c r="AX37" s="87" t="s">
        <v>169</v>
      </c>
    </row>
    <row r="38" spans="1:50" ht="24" thickBot="1">
      <c r="A38" s="86" t="s">
        <v>170</v>
      </c>
      <c r="E38" s="86" t="s">
        <v>170</v>
      </c>
      <c r="H38" s="87" t="s">
        <v>170</v>
      </c>
      <c r="L38">
        <v>1935</v>
      </c>
      <c r="T38" s="87" t="s">
        <v>170</v>
      </c>
      <c r="AB38" s="87" t="s">
        <v>170</v>
      </c>
      <c r="AE38" s="87" t="s">
        <v>170</v>
      </c>
      <c r="AH38" s="87" t="s">
        <v>170</v>
      </c>
      <c r="AQ38" s="145" t="s">
        <v>336</v>
      </c>
      <c r="AX38" s="87" t="s">
        <v>170</v>
      </c>
    </row>
    <row r="39" spans="1:50" ht="24" thickBot="1">
      <c r="A39" s="86" t="s">
        <v>171</v>
      </c>
      <c r="E39" s="86" t="s">
        <v>171</v>
      </c>
      <c r="H39" s="87" t="s">
        <v>171</v>
      </c>
      <c r="L39">
        <v>1936</v>
      </c>
      <c r="T39" s="87" t="s">
        <v>171</v>
      </c>
      <c r="AB39" s="87" t="s">
        <v>171</v>
      </c>
      <c r="AE39" s="87" t="s">
        <v>171</v>
      </c>
      <c r="AH39" s="87" t="s">
        <v>171</v>
      </c>
      <c r="AQ39" s="145" t="s">
        <v>333</v>
      </c>
      <c r="AX39" s="87" t="s">
        <v>171</v>
      </c>
    </row>
    <row r="40" spans="1:50" ht="24" thickBot="1">
      <c r="A40" s="86" t="s">
        <v>172</v>
      </c>
      <c r="E40" s="86" t="s">
        <v>172</v>
      </c>
      <c r="H40" s="87" t="s">
        <v>172</v>
      </c>
      <c r="L40">
        <v>1937</v>
      </c>
      <c r="T40" s="87" t="s">
        <v>172</v>
      </c>
      <c r="AB40" s="87" t="s">
        <v>172</v>
      </c>
      <c r="AE40" s="87" t="s">
        <v>172</v>
      </c>
      <c r="AH40" s="87" t="s">
        <v>172</v>
      </c>
      <c r="AQ40" s="145" t="s">
        <v>296</v>
      </c>
      <c r="AX40" s="87" t="s">
        <v>172</v>
      </c>
    </row>
    <row r="41" spans="1:50" ht="24" thickBot="1">
      <c r="A41" s="86" t="s">
        <v>173</v>
      </c>
      <c r="E41" s="86" t="s">
        <v>173</v>
      </c>
      <c r="H41" s="87" t="s">
        <v>173</v>
      </c>
      <c r="L41">
        <v>1938</v>
      </c>
      <c r="T41" s="87" t="s">
        <v>173</v>
      </c>
      <c r="AB41" s="87" t="s">
        <v>173</v>
      </c>
      <c r="AE41" s="87" t="s">
        <v>173</v>
      </c>
      <c r="AH41" s="87" t="s">
        <v>173</v>
      </c>
      <c r="AQ41" s="145" t="s">
        <v>297</v>
      </c>
      <c r="AX41" s="87" t="s">
        <v>173</v>
      </c>
    </row>
    <row r="42" spans="1:50" ht="24" thickBot="1">
      <c r="A42" s="86" t="s">
        <v>174</v>
      </c>
      <c r="E42" s="86" t="s">
        <v>174</v>
      </c>
      <c r="H42" s="87" t="s">
        <v>174</v>
      </c>
      <c r="L42">
        <v>1939</v>
      </c>
      <c r="T42" s="87" t="s">
        <v>174</v>
      </c>
      <c r="AB42" s="87" t="s">
        <v>174</v>
      </c>
      <c r="AE42" s="87" t="s">
        <v>174</v>
      </c>
      <c r="AH42" s="87" t="s">
        <v>174</v>
      </c>
      <c r="AQ42" s="145" t="s">
        <v>298</v>
      </c>
      <c r="AX42" s="87" t="s">
        <v>174</v>
      </c>
    </row>
    <row r="43" spans="1:50" ht="24" thickBot="1">
      <c r="A43" s="86" t="s">
        <v>175</v>
      </c>
      <c r="E43" s="86" t="s">
        <v>175</v>
      </c>
      <c r="H43" s="87" t="s">
        <v>175</v>
      </c>
      <c r="L43">
        <v>1940</v>
      </c>
      <c r="T43" s="87" t="s">
        <v>175</v>
      </c>
      <c r="AB43" s="87" t="s">
        <v>175</v>
      </c>
      <c r="AE43" s="87" t="s">
        <v>175</v>
      </c>
      <c r="AH43" s="87" t="s">
        <v>175</v>
      </c>
      <c r="AQ43" s="145" t="s">
        <v>299</v>
      </c>
      <c r="AX43" s="87" t="s">
        <v>175</v>
      </c>
    </row>
    <row r="44" spans="1:50" ht="24" thickBot="1">
      <c r="A44" s="86" t="s">
        <v>176</v>
      </c>
      <c r="E44" s="86" t="s">
        <v>176</v>
      </c>
      <c r="H44" s="87" t="s">
        <v>176</v>
      </c>
      <c r="L44">
        <v>1941</v>
      </c>
      <c r="T44" s="87" t="s">
        <v>176</v>
      </c>
      <c r="AB44" s="87" t="s">
        <v>176</v>
      </c>
      <c r="AE44" s="87" t="s">
        <v>176</v>
      </c>
      <c r="AH44" s="87" t="s">
        <v>176</v>
      </c>
      <c r="AQ44" s="145" t="s">
        <v>300</v>
      </c>
      <c r="AX44" s="87" t="s">
        <v>176</v>
      </c>
    </row>
    <row r="45" spans="1:50" ht="24" thickBot="1">
      <c r="A45" s="86" t="s">
        <v>177</v>
      </c>
      <c r="E45" s="86" t="s">
        <v>177</v>
      </c>
      <c r="H45" s="87" t="s">
        <v>177</v>
      </c>
      <c r="L45">
        <v>1942</v>
      </c>
      <c r="T45" s="87" t="s">
        <v>177</v>
      </c>
      <c r="AB45" s="87" t="s">
        <v>177</v>
      </c>
      <c r="AE45" s="87" t="s">
        <v>177</v>
      </c>
      <c r="AH45" s="87" t="s">
        <v>177</v>
      </c>
      <c r="AQ45" s="145" t="s">
        <v>301</v>
      </c>
      <c r="AX45" s="87" t="s">
        <v>177</v>
      </c>
    </row>
    <row r="46" spans="1:50" ht="24" thickBot="1">
      <c r="A46" s="86" t="s">
        <v>178</v>
      </c>
      <c r="E46" s="86" t="s">
        <v>178</v>
      </c>
      <c r="H46" s="87" t="s">
        <v>178</v>
      </c>
      <c r="L46">
        <v>1943</v>
      </c>
      <c r="T46" s="87" t="s">
        <v>178</v>
      </c>
      <c r="AB46" s="87" t="s">
        <v>178</v>
      </c>
      <c r="AE46" s="87" t="s">
        <v>178</v>
      </c>
      <c r="AH46" s="87" t="s">
        <v>178</v>
      </c>
      <c r="AQ46" s="145" t="s">
        <v>302</v>
      </c>
      <c r="AX46" s="87" t="s">
        <v>178</v>
      </c>
    </row>
    <row r="47" spans="1:50" ht="24" thickBot="1">
      <c r="A47" s="86" t="s">
        <v>179</v>
      </c>
      <c r="E47" s="86" t="s">
        <v>179</v>
      </c>
      <c r="H47" s="87" t="s">
        <v>179</v>
      </c>
      <c r="L47">
        <v>1944</v>
      </c>
      <c r="T47" s="87" t="s">
        <v>179</v>
      </c>
      <c r="AB47" s="87" t="s">
        <v>179</v>
      </c>
      <c r="AE47" s="87" t="s">
        <v>179</v>
      </c>
      <c r="AH47" s="87" t="s">
        <v>179</v>
      </c>
      <c r="AQ47" s="145" t="s">
        <v>303</v>
      </c>
      <c r="AX47" s="87" t="s">
        <v>179</v>
      </c>
    </row>
    <row r="48" spans="1:50" ht="24" thickBot="1">
      <c r="A48" s="86" t="s">
        <v>180</v>
      </c>
      <c r="E48" s="86" t="s">
        <v>180</v>
      </c>
      <c r="H48" s="87" t="s">
        <v>180</v>
      </c>
      <c r="L48">
        <v>1945</v>
      </c>
      <c r="T48" s="87" t="s">
        <v>180</v>
      </c>
      <c r="AB48" s="87" t="s">
        <v>180</v>
      </c>
      <c r="AE48" s="87" t="s">
        <v>180</v>
      </c>
      <c r="AH48" s="87" t="s">
        <v>180</v>
      </c>
      <c r="AQ48" s="145" t="s">
        <v>304</v>
      </c>
      <c r="AX48" s="87" t="s">
        <v>180</v>
      </c>
    </row>
    <row r="49" spans="1:50" ht="24" thickBot="1">
      <c r="A49" s="86" t="s">
        <v>181</v>
      </c>
      <c r="E49" s="86" t="s">
        <v>181</v>
      </c>
      <c r="H49" s="87" t="s">
        <v>181</v>
      </c>
      <c r="L49">
        <v>1946</v>
      </c>
      <c r="T49" s="87" t="s">
        <v>181</v>
      </c>
      <c r="AB49" s="87" t="s">
        <v>181</v>
      </c>
      <c r="AE49" s="87" t="s">
        <v>181</v>
      </c>
      <c r="AH49" s="87" t="s">
        <v>181</v>
      </c>
      <c r="AQ49" s="145" t="s">
        <v>305</v>
      </c>
      <c r="AX49" s="87" t="s">
        <v>181</v>
      </c>
    </row>
    <row r="50" spans="1:50" ht="24" thickBot="1">
      <c r="A50" s="86" t="s">
        <v>182</v>
      </c>
      <c r="E50" s="86" t="s">
        <v>182</v>
      </c>
      <c r="H50" s="87" t="s">
        <v>182</v>
      </c>
      <c r="L50">
        <v>1947</v>
      </c>
      <c r="T50" s="87" t="s">
        <v>182</v>
      </c>
      <c r="AB50" s="87" t="s">
        <v>182</v>
      </c>
      <c r="AE50" s="87" t="s">
        <v>182</v>
      </c>
      <c r="AH50" s="87" t="s">
        <v>182</v>
      </c>
      <c r="AQ50" s="145" t="s">
        <v>306</v>
      </c>
      <c r="AX50" s="87" t="s">
        <v>182</v>
      </c>
    </row>
    <row r="51" spans="1:50" ht="24" thickBot="1">
      <c r="A51" s="86" t="s">
        <v>183</v>
      </c>
      <c r="E51" s="86" t="s">
        <v>183</v>
      </c>
      <c r="H51" s="87" t="s">
        <v>183</v>
      </c>
      <c r="L51">
        <v>1948</v>
      </c>
      <c r="T51" s="87" t="s">
        <v>183</v>
      </c>
      <c r="AB51" s="87" t="s">
        <v>183</v>
      </c>
      <c r="AE51" s="87" t="s">
        <v>183</v>
      </c>
      <c r="AH51" s="87" t="s">
        <v>183</v>
      </c>
      <c r="AQ51" s="145" t="s">
        <v>307</v>
      </c>
      <c r="AX51" s="87" t="s">
        <v>183</v>
      </c>
    </row>
    <row r="52" spans="1:50" ht="24" thickBot="1">
      <c r="A52" s="86" t="s">
        <v>184</v>
      </c>
      <c r="E52" s="86" t="s">
        <v>184</v>
      </c>
      <c r="H52" s="87" t="s">
        <v>184</v>
      </c>
      <c r="L52">
        <v>1949</v>
      </c>
      <c r="T52" s="87" t="s">
        <v>184</v>
      </c>
      <c r="AB52" s="87" t="s">
        <v>184</v>
      </c>
      <c r="AE52" s="87" t="s">
        <v>184</v>
      </c>
      <c r="AH52" s="87" t="s">
        <v>184</v>
      </c>
      <c r="AQ52" s="145" t="s">
        <v>308</v>
      </c>
      <c r="AX52" s="87" t="s">
        <v>184</v>
      </c>
    </row>
    <row r="53" spans="1:50" ht="24" thickBot="1">
      <c r="A53" s="86" t="s">
        <v>185</v>
      </c>
      <c r="E53" s="86" t="s">
        <v>185</v>
      </c>
      <c r="H53" s="87" t="s">
        <v>185</v>
      </c>
      <c r="L53">
        <v>1950</v>
      </c>
      <c r="T53" s="87" t="s">
        <v>185</v>
      </c>
      <c r="AB53" s="87" t="s">
        <v>185</v>
      </c>
      <c r="AE53" s="87" t="s">
        <v>185</v>
      </c>
      <c r="AH53" s="87" t="s">
        <v>185</v>
      </c>
      <c r="AQ53" s="145" t="s">
        <v>309</v>
      </c>
      <c r="AX53" s="87" t="s">
        <v>185</v>
      </c>
    </row>
    <row r="54" spans="1:50" ht="24" thickBot="1">
      <c r="A54" s="86" t="s">
        <v>186</v>
      </c>
      <c r="E54" s="86" t="s">
        <v>186</v>
      </c>
      <c r="H54" s="87" t="s">
        <v>186</v>
      </c>
      <c r="L54">
        <v>1951</v>
      </c>
      <c r="T54" s="87" t="s">
        <v>186</v>
      </c>
      <c r="AB54" s="87" t="s">
        <v>186</v>
      </c>
      <c r="AE54" s="87" t="s">
        <v>186</v>
      </c>
      <c r="AH54" s="87" t="s">
        <v>186</v>
      </c>
      <c r="AQ54" s="145" t="s">
        <v>310</v>
      </c>
      <c r="AX54" s="87" t="s">
        <v>186</v>
      </c>
    </row>
    <row r="55" spans="1:50" ht="24" thickBot="1">
      <c r="A55" s="86" t="s">
        <v>187</v>
      </c>
      <c r="E55" s="86" t="s">
        <v>187</v>
      </c>
      <c r="H55" s="87" t="s">
        <v>187</v>
      </c>
      <c r="L55">
        <v>1952</v>
      </c>
      <c r="T55" s="87" t="s">
        <v>187</v>
      </c>
      <c r="AB55" s="87" t="s">
        <v>187</v>
      </c>
      <c r="AE55" s="87" t="s">
        <v>187</v>
      </c>
      <c r="AH55" s="87" t="s">
        <v>187</v>
      </c>
      <c r="AQ55" s="145" t="s">
        <v>334</v>
      </c>
      <c r="AX55" s="87" t="s">
        <v>187</v>
      </c>
    </row>
    <row r="56" spans="1:50" ht="24" thickBot="1">
      <c r="A56" s="86" t="s">
        <v>188</v>
      </c>
      <c r="E56" s="86" t="s">
        <v>188</v>
      </c>
      <c r="H56" s="87" t="s">
        <v>188</v>
      </c>
      <c r="L56">
        <v>1953</v>
      </c>
      <c r="T56" s="87" t="s">
        <v>188</v>
      </c>
      <c r="AB56" s="87" t="s">
        <v>188</v>
      </c>
      <c r="AE56" s="87" t="s">
        <v>188</v>
      </c>
      <c r="AH56" s="87" t="s">
        <v>188</v>
      </c>
      <c r="AQ56" s="145" t="s">
        <v>335</v>
      </c>
      <c r="AX56" s="87" t="s">
        <v>188</v>
      </c>
    </row>
    <row r="57" spans="1:50" ht="24" thickBot="1">
      <c r="A57" s="86" t="s">
        <v>189</v>
      </c>
      <c r="E57" s="86" t="s">
        <v>189</v>
      </c>
      <c r="H57" s="87" t="s">
        <v>189</v>
      </c>
      <c r="L57">
        <v>1954</v>
      </c>
      <c r="T57" s="87" t="s">
        <v>189</v>
      </c>
      <c r="AB57" s="87" t="s">
        <v>189</v>
      </c>
      <c r="AE57" s="87" t="s">
        <v>189</v>
      </c>
      <c r="AH57" s="87" t="s">
        <v>189</v>
      </c>
      <c r="AQ57" s="145" t="s">
        <v>311</v>
      </c>
      <c r="AX57" s="87" t="s">
        <v>189</v>
      </c>
    </row>
    <row r="58" spans="1:50" ht="47.25" thickBot="1">
      <c r="A58" s="86" t="s">
        <v>190</v>
      </c>
      <c r="E58" s="86" t="s">
        <v>190</v>
      </c>
      <c r="H58" s="87" t="s">
        <v>190</v>
      </c>
      <c r="L58">
        <v>1955</v>
      </c>
      <c r="T58" s="87" t="s">
        <v>190</v>
      </c>
      <c r="AB58" s="87" t="s">
        <v>190</v>
      </c>
      <c r="AE58" s="87" t="s">
        <v>190</v>
      </c>
      <c r="AH58" s="87" t="s">
        <v>190</v>
      </c>
      <c r="AQ58" s="145" t="s">
        <v>312</v>
      </c>
      <c r="AX58" s="87" t="s">
        <v>190</v>
      </c>
    </row>
    <row r="59" spans="1:50" ht="24" thickBot="1">
      <c r="A59" s="86" t="s">
        <v>191</v>
      </c>
      <c r="E59" s="86" t="s">
        <v>191</v>
      </c>
      <c r="H59" s="87" t="s">
        <v>191</v>
      </c>
      <c r="L59">
        <v>1956</v>
      </c>
      <c r="T59" s="87" t="s">
        <v>191</v>
      </c>
      <c r="AB59" s="87" t="s">
        <v>191</v>
      </c>
      <c r="AE59" s="87" t="s">
        <v>191</v>
      </c>
      <c r="AH59" s="87" t="s">
        <v>191</v>
      </c>
      <c r="AQ59" s="145" t="s">
        <v>313</v>
      </c>
      <c r="AX59" s="87" t="s">
        <v>191</v>
      </c>
    </row>
    <row r="60" spans="1:50" ht="24" thickBot="1">
      <c r="A60" s="86" t="s">
        <v>192</v>
      </c>
      <c r="E60" s="86" t="s">
        <v>192</v>
      </c>
      <c r="H60" s="87" t="s">
        <v>192</v>
      </c>
      <c r="L60">
        <v>1957</v>
      </c>
      <c r="T60" s="87" t="s">
        <v>192</v>
      </c>
      <c r="AB60" s="87" t="s">
        <v>192</v>
      </c>
      <c r="AE60" s="87" t="s">
        <v>192</v>
      </c>
      <c r="AH60" s="87" t="s">
        <v>192</v>
      </c>
      <c r="AQ60" s="145" t="s">
        <v>314</v>
      </c>
      <c r="AX60" s="87" t="s">
        <v>192</v>
      </c>
    </row>
    <row r="61" spans="1:50" ht="47.25" thickBot="1">
      <c r="A61" s="86" t="s">
        <v>193</v>
      </c>
      <c r="E61" s="86" t="s">
        <v>193</v>
      </c>
      <c r="H61" s="87" t="s">
        <v>193</v>
      </c>
      <c r="L61">
        <v>1958</v>
      </c>
      <c r="T61" s="87" t="s">
        <v>193</v>
      </c>
      <c r="AB61" s="87" t="s">
        <v>193</v>
      </c>
      <c r="AE61" s="87" t="s">
        <v>193</v>
      </c>
      <c r="AH61" s="87" t="s">
        <v>193</v>
      </c>
      <c r="AQ61" s="145" t="s">
        <v>315</v>
      </c>
      <c r="AX61" s="87" t="s">
        <v>193</v>
      </c>
    </row>
    <row r="62" spans="1:50" ht="24" thickBot="1">
      <c r="A62" s="86" t="s">
        <v>194</v>
      </c>
      <c r="E62" s="86" t="s">
        <v>194</v>
      </c>
      <c r="H62" s="87" t="s">
        <v>194</v>
      </c>
      <c r="L62">
        <v>1959</v>
      </c>
      <c r="T62" s="87" t="s">
        <v>194</v>
      </c>
      <c r="AB62" s="87" t="s">
        <v>194</v>
      </c>
      <c r="AE62" s="87" t="s">
        <v>194</v>
      </c>
      <c r="AH62" s="87" t="s">
        <v>194</v>
      </c>
      <c r="AQ62" s="145" t="s">
        <v>316</v>
      </c>
      <c r="AX62" s="87" t="s">
        <v>194</v>
      </c>
    </row>
    <row r="63" spans="1:50" ht="24" thickBot="1">
      <c r="A63" s="86" t="s">
        <v>195</v>
      </c>
      <c r="E63" s="86" t="s">
        <v>195</v>
      </c>
      <c r="H63" s="87" t="s">
        <v>195</v>
      </c>
      <c r="L63">
        <v>1960</v>
      </c>
      <c r="T63" s="87" t="s">
        <v>195</v>
      </c>
      <c r="AB63" s="87" t="s">
        <v>195</v>
      </c>
      <c r="AE63" s="87" t="s">
        <v>195</v>
      </c>
      <c r="AH63" s="87" t="s">
        <v>195</v>
      </c>
      <c r="AQ63" s="145" t="s">
        <v>317</v>
      </c>
      <c r="AX63" s="87" t="s">
        <v>195</v>
      </c>
    </row>
    <row r="64" spans="1:50" ht="24" thickBot="1">
      <c r="A64" s="86" t="s">
        <v>196</v>
      </c>
      <c r="E64" s="86" t="s">
        <v>196</v>
      </c>
      <c r="H64" s="87" t="s">
        <v>196</v>
      </c>
      <c r="L64">
        <v>1961</v>
      </c>
      <c r="T64" s="87" t="s">
        <v>196</v>
      </c>
      <c r="AB64" s="87" t="s">
        <v>196</v>
      </c>
      <c r="AE64" s="87" t="s">
        <v>196</v>
      </c>
      <c r="AH64" s="87" t="s">
        <v>196</v>
      </c>
      <c r="AQ64" s="145" t="s">
        <v>318</v>
      </c>
      <c r="AX64" s="87" t="s">
        <v>196</v>
      </c>
    </row>
    <row r="65" spans="1:50" ht="24" thickBot="1">
      <c r="A65" s="86" t="s">
        <v>197</v>
      </c>
      <c r="E65" s="86" t="s">
        <v>197</v>
      </c>
      <c r="H65" s="87" t="s">
        <v>197</v>
      </c>
      <c r="L65">
        <v>1962</v>
      </c>
      <c r="T65" s="87" t="s">
        <v>197</v>
      </c>
      <c r="AB65" s="87" t="s">
        <v>197</v>
      </c>
      <c r="AE65" s="87" t="s">
        <v>197</v>
      </c>
      <c r="AH65" s="87" t="s">
        <v>197</v>
      </c>
      <c r="AQ65" s="145" t="s">
        <v>319</v>
      </c>
      <c r="AX65" s="87" t="s">
        <v>197</v>
      </c>
    </row>
    <row r="66" spans="1:50" ht="24" thickBot="1">
      <c r="A66" s="86" t="s">
        <v>198</v>
      </c>
      <c r="E66" s="86" t="s">
        <v>198</v>
      </c>
      <c r="H66" s="87" t="s">
        <v>198</v>
      </c>
      <c r="L66">
        <v>1963</v>
      </c>
      <c r="T66" s="87" t="s">
        <v>198</v>
      </c>
      <c r="AB66" s="87" t="s">
        <v>198</v>
      </c>
      <c r="AE66" s="87" t="s">
        <v>198</v>
      </c>
      <c r="AH66" s="87" t="s">
        <v>198</v>
      </c>
      <c r="AQ66" s="145" t="s">
        <v>320</v>
      </c>
      <c r="AX66" s="87" t="s">
        <v>198</v>
      </c>
    </row>
    <row r="67" spans="1:50" ht="24" thickBot="1">
      <c r="A67" s="86" t="s">
        <v>199</v>
      </c>
      <c r="E67" s="86" t="s">
        <v>199</v>
      </c>
      <c r="H67" s="87" t="s">
        <v>199</v>
      </c>
      <c r="L67">
        <v>1964</v>
      </c>
      <c r="T67" s="87" t="s">
        <v>199</v>
      </c>
      <c r="AB67" s="87" t="s">
        <v>199</v>
      </c>
      <c r="AE67" s="87" t="s">
        <v>199</v>
      </c>
      <c r="AH67" s="87" t="s">
        <v>199</v>
      </c>
      <c r="AQ67" s="145" t="s">
        <v>321</v>
      </c>
      <c r="AX67" s="87" t="s">
        <v>199</v>
      </c>
    </row>
    <row r="68" spans="1:50" ht="24" thickBot="1">
      <c r="A68" s="86" t="s">
        <v>200</v>
      </c>
      <c r="E68" s="86" t="s">
        <v>200</v>
      </c>
      <c r="H68" s="87" t="s">
        <v>200</v>
      </c>
      <c r="L68">
        <v>1965</v>
      </c>
      <c r="T68" s="87" t="s">
        <v>200</v>
      </c>
      <c r="AB68" s="87" t="s">
        <v>200</v>
      </c>
      <c r="AE68" s="87" t="s">
        <v>200</v>
      </c>
      <c r="AH68" s="87" t="s">
        <v>200</v>
      </c>
      <c r="AQ68" s="145" t="s">
        <v>322</v>
      </c>
      <c r="AX68" s="87" t="s">
        <v>200</v>
      </c>
    </row>
    <row r="69" spans="1:50" ht="24" thickBot="1">
      <c r="A69" s="86" t="s">
        <v>201</v>
      </c>
      <c r="E69" s="86" t="s">
        <v>201</v>
      </c>
      <c r="H69" s="87" t="s">
        <v>201</v>
      </c>
      <c r="L69">
        <v>1966</v>
      </c>
      <c r="T69" s="87" t="s">
        <v>201</v>
      </c>
      <c r="AB69" s="87" t="s">
        <v>201</v>
      </c>
      <c r="AE69" s="87" t="s">
        <v>201</v>
      </c>
      <c r="AH69" s="87" t="s">
        <v>201</v>
      </c>
      <c r="AQ69" s="145" t="s">
        <v>323</v>
      </c>
      <c r="AX69" s="87" t="s">
        <v>201</v>
      </c>
    </row>
    <row r="70" spans="1:50" ht="24" thickBot="1">
      <c r="A70" s="86" t="s">
        <v>202</v>
      </c>
      <c r="E70" s="86" t="s">
        <v>202</v>
      </c>
      <c r="H70" s="87" t="s">
        <v>202</v>
      </c>
      <c r="L70">
        <v>1967</v>
      </c>
      <c r="T70" s="87" t="s">
        <v>202</v>
      </c>
      <c r="AB70" s="87" t="s">
        <v>202</v>
      </c>
      <c r="AE70" s="87" t="s">
        <v>202</v>
      </c>
      <c r="AH70" s="87" t="s">
        <v>202</v>
      </c>
      <c r="AQ70" s="145" t="s">
        <v>324</v>
      </c>
      <c r="AX70" s="87" t="s">
        <v>202</v>
      </c>
    </row>
    <row r="71" spans="1:50" ht="24" thickBot="1">
      <c r="A71" s="86" t="s">
        <v>203</v>
      </c>
      <c r="E71" s="86" t="s">
        <v>203</v>
      </c>
      <c r="H71" s="87" t="s">
        <v>203</v>
      </c>
      <c r="L71">
        <v>1968</v>
      </c>
      <c r="T71" s="87" t="s">
        <v>203</v>
      </c>
      <c r="AB71" s="87" t="s">
        <v>203</v>
      </c>
      <c r="AE71" s="87" t="s">
        <v>203</v>
      </c>
      <c r="AH71" s="87" t="s">
        <v>203</v>
      </c>
      <c r="AQ71" s="145" t="s">
        <v>325</v>
      </c>
      <c r="AX71" s="87" t="s">
        <v>203</v>
      </c>
    </row>
    <row r="72" spans="1:50" ht="24" thickBot="1">
      <c r="A72" s="86" t="s">
        <v>204</v>
      </c>
      <c r="E72" s="86" t="s">
        <v>204</v>
      </c>
      <c r="H72" s="87" t="s">
        <v>204</v>
      </c>
      <c r="L72">
        <v>1969</v>
      </c>
      <c r="T72" s="87" t="s">
        <v>204</v>
      </c>
      <c r="AB72" s="87" t="s">
        <v>204</v>
      </c>
      <c r="AE72" s="87" t="s">
        <v>204</v>
      </c>
      <c r="AH72" s="87" t="s">
        <v>204</v>
      </c>
      <c r="AQ72" s="145" t="s">
        <v>326</v>
      </c>
      <c r="AX72" s="87" t="s">
        <v>204</v>
      </c>
    </row>
    <row r="73" spans="1:50" ht="24" thickBot="1">
      <c r="A73" s="86" t="s">
        <v>205</v>
      </c>
      <c r="E73" s="86" t="s">
        <v>205</v>
      </c>
      <c r="H73" s="87" t="s">
        <v>205</v>
      </c>
      <c r="L73">
        <v>1970</v>
      </c>
      <c r="T73" s="87" t="s">
        <v>205</v>
      </c>
      <c r="AB73" s="87" t="s">
        <v>205</v>
      </c>
      <c r="AE73" s="87" t="s">
        <v>205</v>
      </c>
      <c r="AH73" s="87" t="s">
        <v>205</v>
      </c>
      <c r="AQ73" s="145" t="s">
        <v>327</v>
      </c>
      <c r="AX73" s="87" t="s">
        <v>205</v>
      </c>
    </row>
    <row r="74" spans="1:50" ht="24" thickBot="1">
      <c r="A74" s="86" t="s">
        <v>206</v>
      </c>
      <c r="E74" s="86" t="s">
        <v>206</v>
      </c>
      <c r="H74" s="87" t="s">
        <v>206</v>
      </c>
      <c r="L74">
        <v>1971</v>
      </c>
      <c r="T74" s="87" t="s">
        <v>206</v>
      </c>
      <c r="AB74" s="87" t="s">
        <v>206</v>
      </c>
      <c r="AE74" s="87" t="s">
        <v>206</v>
      </c>
      <c r="AH74" s="87" t="s">
        <v>206</v>
      </c>
      <c r="AQ74" s="145" t="s">
        <v>328</v>
      </c>
      <c r="AX74" s="87" t="s">
        <v>206</v>
      </c>
    </row>
    <row r="75" spans="1:50" ht="24" thickBot="1">
      <c r="A75" s="86" t="s">
        <v>207</v>
      </c>
      <c r="E75" s="86" t="s">
        <v>207</v>
      </c>
      <c r="H75" s="87" t="s">
        <v>207</v>
      </c>
      <c r="L75">
        <v>1972</v>
      </c>
      <c r="T75" s="87" t="s">
        <v>207</v>
      </c>
      <c r="AB75" s="87" t="s">
        <v>207</v>
      </c>
      <c r="AE75" s="87" t="s">
        <v>207</v>
      </c>
      <c r="AH75" s="87" t="s">
        <v>207</v>
      </c>
      <c r="AQ75" s="145" t="s">
        <v>329</v>
      </c>
      <c r="AX75" s="87" t="s">
        <v>207</v>
      </c>
    </row>
    <row r="76" spans="1:50" ht="24" thickBot="1">
      <c r="A76" s="86" t="s">
        <v>208</v>
      </c>
      <c r="E76" s="86" t="s">
        <v>208</v>
      </c>
      <c r="H76" s="87" t="s">
        <v>208</v>
      </c>
      <c r="L76">
        <v>1973</v>
      </c>
      <c r="T76" s="87" t="s">
        <v>208</v>
      </c>
      <c r="AB76" s="87" t="s">
        <v>208</v>
      </c>
      <c r="AE76" s="87" t="s">
        <v>208</v>
      </c>
      <c r="AH76" s="87" t="s">
        <v>208</v>
      </c>
      <c r="AQ76" s="145" t="s">
        <v>330</v>
      </c>
      <c r="AX76" s="87" t="s">
        <v>208</v>
      </c>
    </row>
    <row r="77" spans="1:50" ht="24" thickBot="1">
      <c r="A77" s="86" t="s">
        <v>209</v>
      </c>
      <c r="E77" s="86" t="s">
        <v>209</v>
      </c>
      <c r="H77" s="87" t="s">
        <v>209</v>
      </c>
      <c r="L77">
        <v>1974</v>
      </c>
      <c r="T77" s="87" t="s">
        <v>209</v>
      </c>
      <c r="AB77" s="87" t="s">
        <v>209</v>
      </c>
      <c r="AE77" s="87" t="s">
        <v>209</v>
      </c>
      <c r="AH77" s="87" t="s">
        <v>209</v>
      </c>
      <c r="AQ77" s="145" t="s">
        <v>331</v>
      </c>
      <c r="AX77" s="87" t="s">
        <v>209</v>
      </c>
    </row>
    <row r="78" spans="1:50" ht="24" thickBot="1">
      <c r="A78" s="86" t="s">
        <v>210</v>
      </c>
      <c r="E78" s="86" t="s">
        <v>210</v>
      </c>
      <c r="H78" s="87" t="s">
        <v>210</v>
      </c>
      <c r="L78">
        <v>1975</v>
      </c>
      <c r="T78" s="87" t="s">
        <v>210</v>
      </c>
      <c r="AB78" s="87" t="s">
        <v>210</v>
      </c>
      <c r="AE78" s="87" t="s">
        <v>210</v>
      </c>
      <c r="AH78" s="87" t="s">
        <v>210</v>
      </c>
      <c r="AQ78" s="145" t="s">
        <v>337</v>
      </c>
      <c r="AX78" s="87" t="s">
        <v>210</v>
      </c>
    </row>
    <row r="79" spans="1:50" ht="24" thickBot="1">
      <c r="A79" s="86" t="s">
        <v>211</v>
      </c>
      <c r="E79" s="86" t="s">
        <v>211</v>
      </c>
      <c r="H79" s="87" t="s">
        <v>211</v>
      </c>
      <c r="L79">
        <v>1976</v>
      </c>
      <c r="T79" s="87" t="s">
        <v>211</v>
      </c>
      <c r="AB79" s="87" t="s">
        <v>211</v>
      </c>
      <c r="AE79" s="87" t="s">
        <v>211</v>
      </c>
      <c r="AH79" s="87" t="s">
        <v>211</v>
      </c>
      <c r="AQ79" s="145" t="s">
        <v>332</v>
      </c>
      <c r="AX79" s="87" t="s">
        <v>211</v>
      </c>
    </row>
    <row r="80" spans="1:50" ht="24" thickBot="1">
      <c r="H80" s="87" t="s">
        <v>221</v>
      </c>
      <c r="L80">
        <v>1977</v>
      </c>
      <c r="AB80" s="89" t="s">
        <v>258</v>
      </c>
      <c r="AE80" s="89" t="s">
        <v>258</v>
      </c>
    </row>
    <row r="81" spans="12:12">
      <c r="L81">
        <v>1978</v>
      </c>
    </row>
    <row r="82" spans="12:12">
      <c r="L82">
        <v>1979</v>
      </c>
    </row>
    <row r="83" spans="12:12">
      <c r="L83">
        <v>1980</v>
      </c>
    </row>
    <row r="84" spans="12:12">
      <c r="L84">
        <v>1981</v>
      </c>
    </row>
    <row r="85" spans="12:12">
      <c r="L85">
        <v>1982</v>
      </c>
    </row>
    <row r="86" spans="12:12">
      <c r="L86">
        <v>1983</v>
      </c>
    </row>
    <row r="87" spans="12:12">
      <c r="L87">
        <v>1984</v>
      </c>
    </row>
    <row r="88" spans="12:12">
      <c r="L88">
        <v>1985</v>
      </c>
    </row>
    <row r="89" spans="12:12">
      <c r="L89">
        <v>1986</v>
      </c>
    </row>
    <row r="90" spans="12:12">
      <c r="L90">
        <v>1987</v>
      </c>
    </row>
    <row r="91" spans="12:12">
      <c r="L91">
        <v>1988</v>
      </c>
    </row>
    <row r="92" spans="12:12">
      <c r="L92">
        <v>1989</v>
      </c>
    </row>
    <row r="93" spans="12:12">
      <c r="L93">
        <v>1990</v>
      </c>
    </row>
    <row r="94" spans="12:12">
      <c r="L94">
        <v>1991</v>
      </c>
    </row>
    <row r="95" spans="12:12">
      <c r="L95">
        <v>1992</v>
      </c>
    </row>
    <row r="96" spans="12:12">
      <c r="L96">
        <v>1993</v>
      </c>
    </row>
    <row r="97" spans="12:12">
      <c r="L97">
        <v>1994</v>
      </c>
    </row>
    <row r="98" spans="12:12">
      <c r="L98">
        <v>1995</v>
      </c>
    </row>
    <row r="99" spans="12:12">
      <c r="L99">
        <v>1996</v>
      </c>
    </row>
    <row r="100" spans="12:12">
      <c r="L100">
        <v>1997</v>
      </c>
    </row>
    <row r="101" spans="12:12">
      <c r="L101">
        <v>1998</v>
      </c>
    </row>
    <row r="102" spans="12:12">
      <c r="L102">
        <v>1999</v>
      </c>
    </row>
    <row r="103" spans="12:12">
      <c r="L103">
        <v>2000</v>
      </c>
    </row>
    <row r="104" spans="12:12">
      <c r="L104">
        <v>2001</v>
      </c>
    </row>
    <row r="105" spans="12:12">
      <c r="L105">
        <v>2002</v>
      </c>
    </row>
    <row r="106" spans="12:12">
      <c r="L106">
        <v>2003</v>
      </c>
    </row>
    <row r="107" spans="12:12">
      <c r="L107">
        <v>2004</v>
      </c>
    </row>
    <row r="108" spans="12:12">
      <c r="L108">
        <v>2005</v>
      </c>
    </row>
  </sheetData>
  <dataValidations count="13">
    <dataValidation type="custom" allowBlank="1" showInputMessage="1" showErrorMessage="1" sqref="AW2">
      <formula1>EXACT(AW2,UPPER(AW2))</formula1>
    </dataValidation>
    <dataValidation type="list" allowBlank="1" showInputMessage="1" showErrorMessage="1" sqref="J2">
      <formula1>$K$10:$K$11</formula1>
    </dataValidation>
    <dataValidation type="list" allowBlank="1" showInputMessage="1" showErrorMessage="1" sqref="K2">
      <formula1>$L$10:$L$11</formula1>
    </dataValidation>
    <dataValidation type="list" allowBlank="1" showInputMessage="1" showErrorMessage="1" sqref="W2">
      <formula1>$X$10:$X$13</formula1>
    </dataValidation>
    <dataValidation type="list" allowBlank="1" showInputMessage="1" showErrorMessage="1" sqref="X2">
      <formula1>$Y$10:$Y$17</formula1>
    </dataValidation>
    <dataValidation type="list" allowBlank="1" showInputMessage="1" showErrorMessage="1" sqref="Y2">
      <formula1>$Z$10:$Z$16</formula1>
    </dataValidation>
    <dataValidation type="list" allowBlank="1" showInputMessage="1" showErrorMessage="1" sqref="Z2">
      <formula1>$AA$10:$AA$27</formula1>
    </dataValidation>
    <dataValidation type="custom" allowBlank="1" showInputMessage="1" showErrorMessage="1" errorTitle="TYPE CAPITAL LETTER" error="TYPE CAPITAL ENGLISH LETTER" sqref="C2">
      <formula1>EXACT(C2,UPPER(C2))</formula1>
    </dataValidation>
    <dataValidation type="list" allowBlank="1" showInputMessage="1" showErrorMessage="1" sqref="AO2">
      <formula1>$AP$10:$AP$29</formula1>
    </dataValidation>
    <dataValidation type="custom" allowBlank="1" showInputMessage="1" showErrorMessage="1" errorTitle="check passport Number" error="तपाइको पासपोर्ट नम्बर हेरेर मात्र गर्नुहोला" sqref="G2">
      <formula1>AND(LEN(G2)=8,ISNUMBER(G2))</formula1>
    </dataValidation>
    <dataValidation type="custom" allowBlank="1" showInputMessage="1" showErrorMessage="1" errorTitle="CHECK MOBILE NUMBER" error="तपाइको मोबाइल नं. राख्नुहोला" sqref="AM2">
      <formula1>AND(LEN(AM2)=10,ISNUMBER(AM2))</formula1>
    </dataValidation>
    <dataValidation type="list" allowBlank="1" showInputMessage="1" showErrorMessage="1" sqref="V2:V33">
      <formula1>cookies</formula1>
    </dataValidation>
    <dataValidation type="list" allowBlank="1" showInputMessage="1" showErrorMessage="1" sqref="L2">
      <formula1>date</formula1>
    </dataValidation>
  </dataValidations>
  <hyperlinks>
    <hyperlink ref="AQ3" r:id="rId1" tooltip="Visit जिल्ला प्रशासन कार्यालय, ताप्लेजुङ" display="http://daotaplejung.moha.gov.np/"/>
    <hyperlink ref="AQ4" r:id="rId2" tooltip="Visit जिल्ला प्रशासन कार्यालय, पाँचथर" display="http://daopanchthar.moha.gov.np/"/>
    <hyperlink ref="AQ5" r:id="rId3" tooltip="Visit जिल्ला प्रशासन कार्यालय, इलाम" display="http://daoilam.moha.gov.np/"/>
    <hyperlink ref="AQ6" r:id="rId4" tooltip="Visit जिल्ला प्रशासन कार्यालय, झापा" display="http://daojhapa.moha.gov.np/"/>
    <hyperlink ref="AQ7" r:id="rId5" tooltip="Visit जिल्ला प्रशासन कार्यालय, मोरङ्ग" display="http://daomorang.moha.gov.np/"/>
    <hyperlink ref="AQ8" r:id="rId6" tooltip="Visit जिल्ला प्रशासन कार्यालय, सुनसरी" display="http://daosunsari.moha.gov.np/"/>
    <hyperlink ref="AQ9" r:id="rId7" tooltip="Visit जिल्ला प्रशासन कार्यालय, धनकुटा" display="http://daodhankuta.moha.gov.np/"/>
    <hyperlink ref="AQ10" r:id="rId8" tooltip="Visit जिल्ला प्रशासन कार्यालय, तेह्रथुम" display="http://daoterathum.moha.gov.np/"/>
    <hyperlink ref="AQ11" r:id="rId9" tooltip="Visit जिल्ला प्रशासन कार्यालय, भोजपुर" display="http://daobhojpur.moha.gov.np/"/>
    <hyperlink ref="AQ12" r:id="rId10" tooltip="Visit जिल्ला प्रशासन कार्यालय, संखुवासभा" display="http://daosankhuwasabha.moha.gov.np/"/>
    <hyperlink ref="AQ13" r:id="rId11" tooltip="Visit जिल्ला प्रशासन कार्यालय, सोलुखुम्वु" display="http://daosolukhumbu.moha.gov.np/"/>
    <hyperlink ref="AQ14" r:id="rId12" tooltip="Visit जिल्ला प्रशासन कार्यालय, खोटाङ्ग" display="http://daokhotang.moha.gov.np/"/>
    <hyperlink ref="AQ15" r:id="rId13" tooltip="Visit जिल्ला प्रशासन कार्यालय, ओखलढुङ्गा" display="http://daookhaldhunga.moha.gov.np/"/>
    <hyperlink ref="AQ16" r:id="rId14" tooltip="Visit जिल्ला प्रशासन कार्यालय, उदयपुर" display="http://daoudayapur.moha.gov.np/"/>
    <hyperlink ref="AQ17" r:id="rId15" tooltip="Visit जिल्ला प्रशासन कार्यालय, सिराहा" display="http://daosiraha.moha.gov.np/"/>
    <hyperlink ref="AQ18" r:id="rId16" tooltip="Visit जिल्ला प्रशासन कार्यालय, सप्तरी" display="http://daosaptari.moha.gov.np/"/>
    <hyperlink ref="AQ19" r:id="rId17" tooltip="Visit जिल्ला प्रशासन कार्यालय, धनुषा" display="http://daodhanusha.moha.gov.np/"/>
    <hyperlink ref="AQ20" r:id="rId18" tooltip="Visit जिल्ला प्रशासन कार्यालय, महोत्तरी" display="http://daomahotari.moha.gov.np/"/>
    <hyperlink ref="AQ21" r:id="rId19" tooltip="Visit जिल्ला प्रशासन कार्यालय, सर्लाही" display="http://daosarlahi.moha.gov.np/"/>
    <hyperlink ref="AQ22" r:id="rId20" tooltip="Visit जिल्ला प्रशासन कार्यालय, सिन्धुली" display="http://daosindhuli.moha.gov.np/"/>
    <hyperlink ref="AQ23" r:id="rId21" tooltip="Visit जिल्ला प्रशासन कार्यालय, रामेछाप" display="http://daoramechhap.moha.gov.np/"/>
    <hyperlink ref="AQ24" r:id="rId22" tooltip="Visit जिल्ला प्रशासन कार्यालय, दोलखा" display="http://daodolakha.moha.gov.np/"/>
    <hyperlink ref="AQ25" r:id="rId23" tooltip="Visit जिल्ला प्रशासन कार्यालय, रसुवा" display="http://daorasuwa.moha.gov.np/"/>
    <hyperlink ref="AQ26" r:id="rId24" tooltip="Visit जिल्ला प्रशासन कार्यालय, सिन्धुपाल्चोक" display="http://daosindhulpalchok.moha.gov.np/"/>
    <hyperlink ref="AQ27" r:id="rId25" tooltip="Visit जिल्ला प्रशासन कार्यालय, नुवाकोट" display="http://daonuwakot.moha.gov.np/"/>
    <hyperlink ref="AQ28" r:id="rId26" tooltip="Visit जिल्ला प्रशासन कार्यालय, धादिङ्ग" display="http://daodhading.moha.gov.np/"/>
    <hyperlink ref="AQ29" r:id="rId27" tooltip="Visit जिल्ला प्रशासन कार्यालय, काठमाडौँ" display="http://daokathmandu.moha.gov.np/"/>
    <hyperlink ref="AQ30" r:id="rId28" tooltip="Visit जिल्ला प्रशासन कार्यालय, ललितपुर" display="http://moha.gov.np/daolalitpur"/>
    <hyperlink ref="AQ31" r:id="rId29" tooltip="Visit जिल्ला प्रशासन कार्यालय, भक्तपुर" display="http://daobhaktapur.moha.gov.np/"/>
    <hyperlink ref="AQ32" r:id="rId30" tooltip="Visit जिल्ला प्रशासन कार्यालय, काभ्रेपलान्चोक" display="http://daokavrepalanchok.moha.gov.np/"/>
    <hyperlink ref="AQ33" r:id="rId31" tooltip="Visit जिल्ला प्रशासन कार्यालय, मकवानपुर" display="http://daomakawanpur.moha.gov.np/"/>
    <hyperlink ref="AQ34" r:id="rId32" tooltip="Visit जिल्ला प्रशासन कार्यालय, रौतहट" display="http://daorautahat.moha.gov.np/"/>
    <hyperlink ref="AQ35" r:id="rId33" tooltip="Visit जिल्ला प्रशासन कार्यालय, वारा" display="http://daobara.moha.gov.np/"/>
    <hyperlink ref="AQ36" r:id="rId34" tooltip="Visit जिल्ला प्रशासन कार्यालय, पर्सा" display="http://daoparsa.moha.gov.np/"/>
    <hyperlink ref="AQ37" r:id="rId35" tooltip="Visit जिल्ला प्रशासन कार्यालय, चितवन" display="http://daochitwan.moha.gov.np/"/>
    <hyperlink ref="AQ38" r:id="rId36" tooltip="Visit जिल्ला प्रसासन कार्यालय, नवलपरासी (बर्दघाट सुस्ता पुर्व)" display="http://daonawalparasieast.moha.gov.np/"/>
    <hyperlink ref="AQ39" r:id="rId37" tooltip="Visit जिल्ला प्रसासन कार्यालय, रुपन्देही" display="http://daorupandehi.moha.gov.np/"/>
    <hyperlink ref="AQ40" r:id="rId38" tooltip="Visit जिल्ला प्रशासन कार्यालय, कपिलवस्तु" display="http://daokapilvastu.moha.gov.np/"/>
    <hyperlink ref="AQ41" r:id="rId39" tooltip="Visit जिल्ला प्रशासन कार्यालय, पाल्पा" display="http://daopalpa.moha.gov.np/"/>
    <hyperlink ref="AQ42" r:id="rId40" tooltip="Visit जिल्ला प्रशासन कार्यालय, अर्घाखाँची" display="http://moha.gov.np/daoarghakhanchi"/>
    <hyperlink ref="AQ43" r:id="rId41" tooltip="Visit जिल्ला प्रशासन  कार्यालय, गुल्मी" display="http://daogulmi.moha.gov.np/"/>
    <hyperlink ref="AQ44" r:id="rId42" tooltip="Visit जिल्ला प्रशासन कार्यालय, स्याङ्जा" display="http://daosyangja.moha.gov.np/"/>
    <hyperlink ref="AQ45" r:id="rId43" tooltip="Visit जिल्ला प्रशासन कार्यालय, तनहुँ" display="http://daotanahu.moha.gov.np/"/>
    <hyperlink ref="AQ46" r:id="rId44" tooltip="Visit जिल्ला प्रशासन कार्यालय, गाेरखा" display="http://daogorkha.moha.gov.np/"/>
    <hyperlink ref="AQ47" r:id="rId45" tooltip="Visit जिल्ला प्रशासन कार्यालय, लमजुङ्ग" display="http://daolamjung.moha.gov.np/"/>
    <hyperlink ref="AQ48" r:id="rId46" tooltip="Visit जिल्ला प्रशासन कार्यालय, कास्की" display="http://daokaski.moha.gov.np/"/>
    <hyperlink ref="AQ49" r:id="rId47" tooltip="Visit जिल्ला प्रशासन कार्यालय, मनाङ्ग" display="http://daomanang.moha.gov.np/"/>
    <hyperlink ref="AQ50" r:id="rId48" tooltip="Visit जिल्ला प्रशासन कार्यालय, मुस्ताङ्ग" display="http://daomustang.moha.gov.np/"/>
    <hyperlink ref="AQ51" r:id="rId49" tooltip="Visit जिल्ला प्रशासन कार्यालय, म्याग्दी" display="http://daomyagdi.moha.gov.np/"/>
    <hyperlink ref="AQ52" r:id="rId50" tooltip="Visit जिल्ला प्रशासन कार्यालय, वागलुङ्" display="http://daobaglung.moha.gov.np/"/>
    <hyperlink ref="AQ53" r:id="rId51" tooltip="Visit जिल्ला प्रशासन कार्यालय, पर्वत" display="http://daoparbat.moha.gov.np/"/>
    <hyperlink ref="AQ54" r:id="rId52" tooltip="Visit जिल्ला प्रशासन कार्यालय, दाङ्ग" display="http://daodang.moha.gov.np/"/>
    <hyperlink ref="AQ55" r:id="rId53" tooltip="Visit जिल्ला प्रशासन कार्यालय प्यूठान" display="http://daopyuthan.moha.gov.np/"/>
    <hyperlink ref="AQ56" r:id="rId54" tooltip="Visit जिल्ला प्रसासन कार्यालय, रोल्पा" display="http://daorolpa.moha.gov.np/"/>
    <hyperlink ref="AQ57" r:id="rId55" tooltip="Visit जिल्ला प्रशासन कार्यालय,  सल्यान" display="http://daosalyan.moha.gov.np/"/>
    <hyperlink ref="AQ58" r:id="rId56" tooltip="Visit जिल्ला प्रशासन कार्यालय, रुकुम - पूर्व" display="http://daorukumeast.moha.gov.np/"/>
    <hyperlink ref="AQ59" r:id="rId57" tooltip="Visit जिल्ला प्रशासन कार्यालय,  डोल्पा" display="http://daodolpa.moha.gov.np/"/>
    <hyperlink ref="AQ60" r:id="rId58" tooltip="Visit जिल्ला प्रशासन कार्यालय, मुगु" display="http://daomugu.moha.gov.np/"/>
    <hyperlink ref="AQ61" r:id="rId59" tooltip="Visit जिल्ला प्रशासन कार्यालय, हुम्ला" display="http://daohumla.moha.gov.np/"/>
    <hyperlink ref="AQ62" r:id="rId60" tooltip="Visit जिल्ला प्रशासन कार्यालय, जुम्ला" display="http://daojumla.moha.gov.np/"/>
    <hyperlink ref="AQ63" r:id="rId61" tooltip="Visit जिल्ला प्रशासन कार्यालय, कालिकोट" display="http://daokalikot.moha.gov.np/"/>
    <hyperlink ref="AQ64" r:id="rId62" tooltip="Visit जिल्ला प्रशासन कार्यालय, जाजरकोट" display="http://daojajarkot.moha.gov.np/"/>
    <hyperlink ref="AQ65" r:id="rId63" tooltip="Visit जिल्ला प्रशासन कार्यालय, दैलेख" display="http://daodailekh.moha.gov.np/"/>
    <hyperlink ref="AQ66" r:id="rId64" tooltip="Visit जिल्ला प्रशासन कार्यालय, सुर्खेत" display="http://daosurkhet.moha.gov.np/"/>
    <hyperlink ref="AQ67" r:id="rId65" tooltip="Visit जिल्ला प्रशासन कार्यालय, बर्दिया" display="http://daobardiya.moha.gov.np/"/>
    <hyperlink ref="AQ68" r:id="rId66" tooltip="Visit जिल्ला प्रशासन कार्यालय, बाँके" display="http://daobanke.moha.gov.np/"/>
    <hyperlink ref="AQ69" r:id="rId67" tooltip="Visit जिल्ला प्रशासन कार्यालय,कैलाली" display="http://daokailali.moha.gov.np/"/>
    <hyperlink ref="AQ70" r:id="rId68" tooltip="Visit जिल्ला प्रशासन कार्यालय, डोटी" display="http://moha.gov.np/daodoti"/>
    <hyperlink ref="AQ71" r:id="rId69" tooltip="Visit जिल्ला प्रशासन कार्यालय,  अछाम" display="http://daoachham.moha.gov.np/"/>
    <hyperlink ref="AQ72" r:id="rId70" tooltip="Visit जिल्ला प्रशासन कार्यालय,बाजुरा" display="http://daobajura.moha.gov.np/"/>
    <hyperlink ref="AQ73" r:id="rId71" tooltip="Visit जिल्ला प्रशासन कार्यालय,  वझाङ्ग" display="http://daobajhang.moha.gov.np/"/>
    <hyperlink ref="AQ74" r:id="rId72" tooltip="Visit जिल्ला प्रशासन कार्यालय, दार्चुला" display="http://daodarchula.moha.gov.np/"/>
    <hyperlink ref="AQ75" r:id="rId73" tooltip="Visit जिल्ला प्रशासन कार्यालय, बैतडी" display="http://daobaitadi.moha.gov.np/"/>
    <hyperlink ref="AQ76" r:id="rId74" tooltip="Visit जिल्ला प्रशासन कार्यालय,  डडेलधुरा" display="http://daodadeldhura.moha.gov.np/"/>
    <hyperlink ref="AQ77" r:id="rId75" tooltip="Visit जिल्ला प्रशासन कार्यालय,  कन्चनपुर" display="http://daokanchanpur.moha.gov.np/"/>
    <hyperlink ref="AQ78" r:id="rId76" tooltip="Visit जिल्ला प्रशासन कार्यालय, नवलपरासी (बर्दघाट सुस्ता पश्चिम)" display="http://daonawalparasiwest.moha.gov.np/"/>
    <hyperlink ref="AQ79" r:id="rId77" tooltip="Visit जिल्ला प्रशासन कार्यालय,  रुकुम (पश्चिम)" display="http://daorukumwest.moha.gov.np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ENTRY</vt:lpstr>
      <vt:lpstr>PRINT</vt:lpstr>
      <vt:lpstr>Validation</vt:lpstr>
      <vt:lpstr>bidesh</vt:lpstr>
      <vt:lpstr>day</vt:lpstr>
      <vt:lpstr>DDistrict</vt:lpstr>
      <vt:lpstr>District</vt:lpstr>
      <vt:lpstr>Issuse</vt:lpstr>
      <vt:lpstr>month</vt:lpstr>
      <vt:lpstr>ENTRY!Print_Area</vt:lpstr>
      <vt:lpstr>PRINT!Print_Area</vt:lpstr>
      <vt:lpstr>ward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KAPRA</dc:creator>
  <cp:lastModifiedBy>Lenovo</cp:lastModifiedBy>
  <cp:lastPrinted>2019-11-14T07:05:04Z</cp:lastPrinted>
  <dcterms:created xsi:type="dcterms:W3CDTF">2018-06-17T04:23:02Z</dcterms:created>
  <dcterms:modified xsi:type="dcterms:W3CDTF">2019-11-21T06:15:54Z</dcterms:modified>
</cp:coreProperties>
</file>