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-120" yWindow="-120" windowWidth="29040" windowHeight="15840" tabRatio="802"/>
  </bookViews>
  <sheets>
    <sheet name="11.1" sheetId="66" r:id="rId1"/>
    <sheet name="11.2" sheetId="67" r:id="rId2"/>
    <sheet name="11.3" sheetId="43" r:id="rId3"/>
    <sheet name="11.4" sheetId="18" r:id="rId4"/>
    <sheet name="11.5" sheetId="51" r:id="rId5"/>
    <sheet name="11.6" sheetId="75" r:id="rId6"/>
    <sheet name="11.7" sheetId="52" r:id="rId7"/>
    <sheet name="11.8" sheetId="70" r:id="rId8"/>
    <sheet name="11.9" sheetId="54" r:id="rId9"/>
    <sheet name="11.10" sheetId="76" r:id="rId10"/>
    <sheet name="11.11" sheetId="32" r:id="rId11"/>
    <sheet name="11.12" sheetId="81" r:id="rId12"/>
    <sheet name="11.13" sheetId="77" r:id="rId13"/>
    <sheet name="11.14" sheetId="80" r:id="rId14"/>
    <sheet name="11.15" sheetId="79" r:id="rId15"/>
  </sheets>
  <externalReferences>
    <externalReference r:id="rId16"/>
    <externalReference r:id="rId17"/>
  </externalReferences>
  <definedNames>
    <definedName name="_xlnm.Print_Area" localSheetId="9">'11.10'!$A$1:$K$70</definedName>
    <definedName name="_xlnm.Print_Area" localSheetId="10">'11.11'!$A$1:$L$69</definedName>
    <definedName name="_xlnm.Print_Area" localSheetId="11">'11.12'!$A$1:$N$18</definedName>
    <definedName name="_xlnm.Print_Area" localSheetId="12">'11.13'!$A$1:$J$13</definedName>
    <definedName name="_xlnm.Print_Area" localSheetId="14">'11.15'!$A$1:$E$83</definedName>
    <definedName name="_xlnm.Print_Area" localSheetId="2">'11.3'!$A$1:$N$50</definedName>
    <definedName name="_xlnm.Print_Area" localSheetId="4">'11.5'!$A$1:$N$21</definedName>
    <definedName name="_xlnm.Print_Area" localSheetId="6">'11.7'!$A$1:$K$37</definedName>
    <definedName name="_xlnm.Print_Titles" localSheetId="9">'11.10'!$1:$3</definedName>
    <definedName name="_xlnm.Print_Titles" localSheetId="10">'11.11'!$1:$3</definedName>
    <definedName name="_xlnm.Print_Titles" localSheetId="14">'11.15'!$1:$2</definedName>
    <definedName name="_xlnm.Print_Titles" localSheetId="2">'11.3'!$1:$4</definedName>
    <definedName name="_xlnm.Print_Titles" localSheetId="6">'11.7'!$1:$3</definedName>
    <definedName name="_xlnm.Print_Titles" localSheetId="8">'11.9'!$1:$1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2" i="76" l="1"/>
  <c r="B26" i="70"/>
  <c r="C26" i="70"/>
  <c r="D26" i="70"/>
  <c r="E26" i="70"/>
  <c r="F26" i="70"/>
  <c r="G26" i="70"/>
  <c r="H26" i="70"/>
  <c r="J26" i="70"/>
  <c r="K26" i="70"/>
  <c r="K62" i="76"/>
  <c r="N7" i="54"/>
  <c r="E82" i="79"/>
  <c r="D82" i="79"/>
  <c r="C82" i="79"/>
  <c r="O21" i="70"/>
  <c r="O22" i="70"/>
  <c r="O23" i="70"/>
  <c r="O24" i="70"/>
  <c r="O25" i="70"/>
  <c r="O20" i="70"/>
  <c r="J10" i="76"/>
  <c r="J17" i="76" s="1"/>
  <c r="I10" i="76"/>
  <c r="H10" i="76"/>
  <c r="H17" i="76"/>
  <c r="G10" i="76"/>
  <c r="F10" i="76"/>
  <c r="K15" i="76"/>
  <c r="J15" i="76"/>
  <c r="I15" i="76"/>
  <c r="H15" i="76"/>
  <c r="G15" i="76"/>
  <c r="F15" i="76"/>
  <c r="F17" i="76" s="1"/>
  <c r="C15" i="76"/>
  <c r="J27" i="76"/>
  <c r="I27" i="76"/>
  <c r="H27" i="76"/>
  <c r="G27" i="76"/>
  <c r="F27" i="76"/>
  <c r="J36" i="76"/>
  <c r="I36" i="76"/>
  <c r="H36" i="76"/>
  <c r="G36" i="76"/>
  <c r="F36" i="76"/>
  <c r="J42" i="76"/>
  <c r="I42" i="76"/>
  <c r="H42" i="76"/>
  <c r="G42" i="76"/>
  <c r="F42" i="76"/>
  <c r="K67" i="76"/>
  <c r="J67" i="76"/>
  <c r="I67" i="76"/>
  <c r="H67" i="76"/>
  <c r="H62" i="76"/>
  <c r="I62" i="76"/>
  <c r="J62" i="76"/>
  <c r="E15" i="67"/>
  <c r="E14" i="67"/>
  <c r="E13" i="67"/>
  <c r="E12" i="67"/>
  <c r="C10" i="67"/>
  <c r="C16" i="67"/>
  <c r="E9" i="67"/>
  <c r="E7" i="67"/>
  <c r="E6" i="67"/>
  <c r="E5" i="67"/>
  <c r="E4" i="67"/>
  <c r="O13" i="70"/>
  <c r="M11" i="70"/>
  <c r="M26" i="70" s="1"/>
  <c r="O10" i="70"/>
  <c r="N7" i="70"/>
  <c r="N26" i="70" s="1"/>
  <c r="O6" i="70"/>
  <c r="O5" i="70"/>
  <c r="L68" i="32"/>
  <c r="B68" i="32"/>
  <c r="K67" i="32"/>
  <c r="G67" i="32"/>
  <c r="F67" i="32"/>
  <c r="E67" i="32"/>
  <c r="D67" i="32"/>
  <c r="C67" i="32"/>
  <c r="K57" i="32"/>
  <c r="G57" i="32"/>
  <c r="F57" i="32"/>
  <c r="E57" i="32"/>
  <c r="D57" i="32"/>
  <c r="C57" i="32"/>
  <c r="K50" i="32"/>
  <c r="G50" i="32"/>
  <c r="F50" i="32"/>
  <c r="E50" i="32"/>
  <c r="D50" i="32"/>
  <c r="C50" i="32"/>
  <c r="K42" i="32"/>
  <c r="G42" i="32"/>
  <c r="F42" i="32"/>
  <c r="E42" i="32"/>
  <c r="D42" i="32"/>
  <c r="C42" i="32"/>
  <c r="K36" i="32"/>
  <c r="G36" i="32"/>
  <c r="F36" i="32"/>
  <c r="E36" i="32"/>
  <c r="D36" i="32"/>
  <c r="C36" i="32"/>
  <c r="K29" i="32"/>
  <c r="G29" i="32"/>
  <c r="F29" i="32"/>
  <c r="E29" i="32"/>
  <c r="D29" i="32"/>
  <c r="C29" i="32"/>
  <c r="K23" i="32"/>
  <c r="G23" i="32"/>
  <c r="F23" i="32"/>
  <c r="E23" i="32"/>
  <c r="D23" i="32"/>
  <c r="C23" i="32"/>
  <c r="K15" i="32"/>
  <c r="G15" i="32"/>
  <c r="F15" i="32"/>
  <c r="E15" i="32"/>
  <c r="D15" i="32"/>
  <c r="C15" i="32"/>
  <c r="K9" i="32"/>
  <c r="G9" i="32"/>
  <c r="F9" i="32"/>
  <c r="E9" i="32"/>
  <c r="D9" i="32"/>
  <c r="C9" i="32"/>
  <c r="E52" i="76"/>
  <c r="K51" i="76"/>
  <c r="K50" i="76"/>
  <c r="K49" i="76"/>
  <c r="K48" i="76"/>
  <c r="K47" i="76"/>
  <c r="K45" i="76"/>
  <c r="K42" i="76"/>
  <c r="E42" i="76"/>
  <c r="D42" i="76"/>
  <c r="C42" i="76"/>
  <c r="E36" i="76"/>
  <c r="D36" i="76"/>
  <c r="C36" i="76"/>
  <c r="K35" i="76"/>
  <c r="K33" i="76"/>
  <c r="K32" i="76"/>
  <c r="K31" i="76"/>
  <c r="K30" i="76"/>
  <c r="K29" i="76"/>
  <c r="K27" i="76"/>
  <c r="E27" i="76"/>
  <c r="D27" i="76"/>
  <c r="C27" i="76"/>
  <c r="E15" i="76"/>
  <c r="D15" i="76"/>
  <c r="E10" i="76"/>
  <c r="D10" i="76"/>
  <c r="D17" i="76" s="1"/>
  <c r="C10" i="76"/>
  <c r="C17" i="76"/>
  <c r="K9" i="76"/>
  <c r="K7" i="76"/>
  <c r="K6" i="76"/>
  <c r="K5" i="76"/>
  <c r="K10" i="76" s="1"/>
  <c r="K17" i="76" s="1"/>
  <c r="M18" i="54"/>
  <c r="L18" i="54"/>
  <c r="K18" i="54"/>
  <c r="J18" i="54"/>
  <c r="I18" i="54"/>
  <c r="H18" i="54"/>
  <c r="G18" i="54"/>
  <c r="F18" i="54"/>
  <c r="E18" i="54"/>
  <c r="D18" i="54"/>
  <c r="M17" i="54"/>
  <c r="L17" i="54"/>
  <c r="K17" i="54"/>
  <c r="J17" i="54"/>
  <c r="I17" i="54"/>
  <c r="H17" i="54"/>
  <c r="G17" i="54"/>
  <c r="F17" i="54"/>
  <c r="E17" i="54"/>
  <c r="D17" i="54"/>
  <c r="C18" i="54"/>
  <c r="C17" i="54"/>
  <c r="N16" i="54"/>
  <c r="N15" i="54"/>
  <c r="N14" i="54"/>
  <c r="N13" i="54"/>
  <c r="N12" i="54"/>
  <c r="N11" i="54"/>
  <c r="N10" i="54"/>
  <c r="N9" i="54"/>
  <c r="N8" i="54"/>
  <c r="N6" i="54"/>
  <c r="N5" i="54"/>
  <c r="N4" i="54"/>
  <c r="N18" i="54" s="1"/>
  <c r="N3" i="54"/>
  <c r="K17" i="51"/>
  <c r="K16" i="51"/>
  <c r="D11" i="51"/>
  <c r="L5" i="70"/>
  <c r="L26" i="70"/>
  <c r="I5" i="70"/>
  <c r="I26" i="70"/>
  <c r="E10" i="67"/>
  <c r="K36" i="76" l="1"/>
  <c r="E16" i="67"/>
  <c r="O26" i="70"/>
  <c r="I17" i="76"/>
  <c r="G17" i="76"/>
  <c r="E17" i="76"/>
  <c r="E69" i="76" s="1"/>
  <c r="K52" i="76"/>
  <c r="N17" i="54"/>
  <c r="N29" i="54" s="1"/>
  <c r="K69" i="76"/>
  <c r="F68" i="32"/>
  <c r="E68" i="32"/>
  <c r="G68" i="32"/>
  <c r="C68" i="32"/>
  <c r="K68" i="32"/>
  <c r="D68" i="32"/>
</calcChain>
</file>

<file path=xl/sharedStrings.xml><?xml version="1.0" encoding="utf-8"?>
<sst xmlns="http://schemas.openxmlformats.org/spreadsheetml/2006/main" count="944" uniqueCount="495">
  <si>
    <t>-</t>
  </si>
  <si>
    <t>जम्मा</t>
  </si>
  <si>
    <t>वर्ष</t>
  </si>
  <si>
    <t>उत्तीर्ण प्रतिशत</t>
  </si>
  <si>
    <t>क.</t>
  </si>
  <si>
    <t>कृषि र पशु विज्ञान</t>
  </si>
  <si>
    <t>चिकित्सा शास्त्र</t>
  </si>
  <si>
    <t>वन विज्ञान</t>
  </si>
  <si>
    <t>विज्ञान तथा प्रविधि</t>
  </si>
  <si>
    <t>प्राविधिकको जम्मा</t>
  </si>
  <si>
    <t>साधारणको जम्मा</t>
  </si>
  <si>
    <t>आंगिक तर्फको जम्मा</t>
  </si>
  <si>
    <t>ख.</t>
  </si>
  <si>
    <t>नेपाल संस्कृत विश्व विद्यालय</t>
  </si>
  <si>
    <t>ग.</t>
  </si>
  <si>
    <t>स्कूल अफ साइन्स</t>
  </si>
  <si>
    <t>स्कूल अफ इञ्जिनियरिङ</t>
  </si>
  <si>
    <t>स्कूल अफ एजुकेशन</t>
  </si>
  <si>
    <t>स्कूल अफ आर्टस्</t>
  </si>
  <si>
    <t>स्कूल अफ मेडिकल साइन्स</t>
  </si>
  <si>
    <t>घ.</t>
  </si>
  <si>
    <t xml:space="preserve">मानविकी </t>
  </si>
  <si>
    <t>व्यवस्थापन</t>
  </si>
  <si>
    <t>शिक्षाशास्त्र</t>
  </si>
  <si>
    <t>कानून</t>
  </si>
  <si>
    <t>कृषि</t>
  </si>
  <si>
    <t>मेडिकल (नर्सिङ्ग, वि.पि.एच.)</t>
  </si>
  <si>
    <t>ङ.</t>
  </si>
  <si>
    <t>मानविकी र सामाजिक शास्त्र</t>
  </si>
  <si>
    <t>च.</t>
  </si>
  <si>
    <t>पाटन स्वास्थ्य विज्ञान प्रतिष्ठान</t>
  </si>
  <si>
    <t>आर्थिक वर्ष</t>
  </si>
  <si>
    <t>अध्ययन संस्थान/संकाय</t>
  </si>
  <si>
    <t>२०६६/६७</t>
  </si>
  <si>
    <t>२०६७/६८</t>
  </si>
  <si>
    <t>२०६८/६९</t>
  </si>
  <si>
    <t>२०६९/७०</t>
  </si>
  <si>
    <t xml:space="preserve">    (क) प्रमाण पत्र </t>
  </si>
  <si>
    <t xml:space="preserve">    (ख) स्नातक </t>
  </si>
  <si>
    <t xml:space="preserve">    (ग) स्नातकोत्तर </t>
  </si>
  <si>
    <t xml:space="preserve">जम्मा </t>
  </si>
  <si>
    <t>२. कृषि र पशु विज्ञान अध्ययन संस्थान</t>
  </si>
  <si>
    <t xml:space="preserve">३. चिकित्सा शास्त्र अध्ययन संस्थान </t>
  </si>
  <si>
    <t xml:space="preserve">   (क) निम्न स्तर </t>
  </si>
  <si>
    <t xml:space="preserve">   (ख) प्रमाण पत्र </t>
  </si>
  <si>
    <t xml:space="preserve">   (ग) स्नातक </t>
  </si>
  <si>
    <t xml:space="preserve">   (घ) स्नातकोत्तर </t>
  </si>
  <si>
    <t xml:space="preserve">   (ङ) एम.फिल </t>
  </si>
  <si>
    <t>५. विज्ञान तथा प्रविधि अध्ययन संस्थान</t>
  </si>
  <si>
    <t xml:space="preserve">   (क) प्रमाण पत्र </t>
  </si>
  <si>
    <t xml:space="preserve">   (ख) स्नातक </t>
  </si>
  <si>
    <t xml:space="preserve">   (ग) स्नातकोत्तर </t>
  </si>
  <si>
    <t xml:space="preserve">६.  कानून संकाय </t>
  </si>
  <si>
    <t>७. व्यवस्थापन संकाय</t>
  </si>
  <si>
    <t xml:space="preserve">   (घ) एम.फिल</t>
  </si>
  <si>
    <t xml:space="preserve">८. शिक्षा शास्त्र संकाय </t>
  </si>
  <si>
    <t>९. मानविकी र सामाज शास्त्र संकाय</t>
  </si>
  <si>
    <t xml:space="preserve">   (क) अन्य </t>
  </si>
  <si>
    <t xml:space="preserve">   (घ) एम.फिल.</t>
  </si>
  <si>
    <t>पूर्वाञ्चल</t>
  </si>
  <si>
    <t>२०७०/७१</t>
  </si>
  <si>
    <t>२०७१/७२</t>
  </si>
  <si>
    <t>जना</t>
  </si>
  <si>
    <t>कार्यक्रम</t>
  </si>
  <si>
    <t>सूचक</t>
  </si>
  <si>
    <t>भर्ना</t>
  </si>
  <si>
    <t>उत्पादन</t>
  </si>
  <si>
    <t>डिप्लोमा प्रमाणपत्र तह</t>
  </si>
  <si>
    <t>वटा</t>
  </si>
  <si>
    <t>डिप्लोमा र प्रमाणपत्र तह</t>
  </si>
  <si>
    <t>आङ्गिकतर्फ</t>
  </si>
  <si>
    <t>शिक्षालय विस्तार</t>
  </si>
  <si>
    <t>२) छोटो अवधिको सम्बन्धन र स्वीकृति दिने</t>
  </si>
  <si>
    <t>व्यावसायिक तालिम सञ्चालन</t>
  </si>
  <si>
    <t>डिप्लोमा/प्रमाणपत्र तह</t>
  </si>
  <si>
    <t>सामुदायिक सेवा</t>
  </si>
  <si>
    <t>सेवा</t>
  </si>
  <si>
    <t>प्रमाणीकरण</t>
  </si>
  <si>
    <t>काठमाडौं</t>
  </si>
  <si>
    <t>नेपाल</t>
  </si>
  <si>
    <t>कानुन</t>
  </si>
  <si>
    <t>१०. अन्य</t>
  </si>
  <si>
    <t>२०७२/७३</t>
  </si>
  <si>
    <t>स्वास्थ्य विज्ञान</t>
  </si>
  <si>
    <t>2072*</t>
  </si>
  <si>
    <t>विवरण</t>
  </si>
  <si>
    <t>कक्षा ११</t>
  </si>
  <si>
    <t>कक्षा १२</t>
  </si>
  <si>
    <t>सम्मिलित</t>
  </si>
  <si>
    <t>उत्तीर्ण</t>
  </si>
  <si>
    <t>छात्र</t>
  </si>
  <si>
    <t>छात्रा</t>
  </si>
  <si>
    <t>विषय</t>
  </si>
  <si>
    <t>देश</t>
  </si>
  <si>
    <t>एमविविएस</t>
  </si>
  <si>
    <t>विदेश</t>
  </si>
  <si>
    <t>पिजि मेडिसिन</t>
  </si>
  <si>
    <t>पिएचडी</t>
  </si>
  <si>
    <t>कर्णाली स्वास्थ्य विज्ञान प्रतिष्ठान</t>
  </si>
  <si>
    <t>तह</t>
  </si>
  <si>
    <t>त्रिभुवन</t>
  </si>
  <si>
    <t>पोखरा</t>
  </si>
  <si>
    <t>लुम्बिनी बौद्ध</t>
  </si>
  <si>
    <t>मध्य पश्चिमाञ्चल</t>
  </si>
  <si>
    <t>नेपाल संस्कृत</t>
  </si>
  <si>
    <t>कुल</t>
  </si>
  <si>
    <t>प्रमाणपत्र</t>
  </si>
  <si>
    <t>स्नातक</t>
  </si>
  <si>
    <t>स्नातकोत्तर</t>
  </si>
  <si>
    <t>पिजिडी</t>
  </si>
  <si>
    <t>एम.फिल.</t>
  </si>
  <si>
    <t>अन्य</t>
  </si>
  <si>
    <t>वी.पी. कोइराला स्वास्थ्य विज्ञान प्रतिष्ठान (अध्ययनरत)</t>
  </si>
  <si>
    <t>जम्मा अध्ययनरत</t>
  </si>
  <si>
    <t>एमएससी फरेस्ट्री</t>
  </si>
  <si>
    <t>पि.एच.डी.</t>
  </si>
  <si>
    <t>2073*</t>
  </si>
  <si>
    <t>ग्रेडमा राखिएको</t>
  </si>
  <si>
    <t>२०७3/७४</t>
  </si>
  <si>
    <t xml:space="preserve">   (घ) एम. फिल.</t>
  </si>
  <si>
    <t xml:space="preserve">   (घ) पि.एच.डी.</t>
  </si>
  <si>
    <t>कूल जम्मा उत्पादन</t>
  </si>
  <si>
    <t>नियमित अध्ययन</t>
  </si>
  <si>
    <t>क</t>
  </si>
  <si>
    <t>ख</t>
  </si>
  <si>
    <t>निजी क्षेत्रतर्फ</t>
  </si>
  <si>
    <t>ग</t>
  </si>
  <si>
    <t>घ</t>
  </si>
  <si>
    <t>२०७३/७४</t>
  </si>
  <si>
    <t>डि. फार्मेसी</t>
  </si>
  <si>
    <t>2075/76</t>
  </si>
  <si>
    <t>Master Engi.</t>
  </si>
  <si>
    <t>Master in  forestry</t>
  </si>
  <si>
    <t>Master Agriculture &amp; Plant Science</t>
  </si>
  <si>
    <t>Master in Microbiology</t>
  </si>
  <si>
    <t>Master in Bio technology</t>
  </si>
  <si>
    <t>Master in Geology</t>
  </si>
  <si>
    <t>Master International relation</t>
  </si>
  <si>
    <t>२०७4/७5</t>
  </si>
  <si>
    <t>२०७४/७५</t>
  </si>
  <si>
    <t>सामुदायिक विद्यालयतर्फ</t>
  </si>
  <si>
    <t>छोटो अवधिको तालिम प्रदान</t>
  </si>
  <si>
    <t>०६९/७०</t>
  </si>
  <si>
    <t>०७०/७१</t>
  </si>
  <si>
    <t>०७१/७२</t>
  </si>
  <si>
    <t>०७२/७३</t>
  </si>
  <si>
    <t>०७३/७४</t>
  </si>
  <si>
    <t>०७४/७५</t>
  </si>
  <si>
    <t>०७५/७६</t>
  </si>
  <si>
    <t>२०७६/७७</t>
  </si>
  <si>
    <t>परफ्यूजन</t>
  </si>
  <si>
    <t>Master MGT</t>
  </si>
  <si>
    <t>*</t>
  </si>
  <si>
    <t>२०७५/७६</t>
  </si>
  <si>
    <t>प्राविधिक एसएलसी तह</t>
  </si>
  <si>
    <t>डिप्लोमा तह</t>
  </si>
  <si>
    <t>प्राविधिक शिक्षालय/पोलिटेक्निक विस्तार</t>
  </si>
  <si>
    <t>साझेदारी तर्फ</t>
  </si>
  <si>
    <t>निजी संस्था तर्फ</t>
  </si>
  <si>
    <t>लक्षित वर्ग र समूहका लागि छात्रवृत्ति (निर्वाह छात्रवृत्ति)</t>
  </si>
  <si>
    <t>लक्षित वर्ग र समूहका लागि (निशुल्क बर्गीकृत छात्रवृत्ति)</t>
  </si>
  <si>
    <t>प्राविधिक शिक्षामा विशेष छात्रवृत्ति</t>
  </si>
  <si>
    <t>पोखरा स्वास्थ्य विज्ञान प्रतिष्ठान</t>
  </si>
  <si>
    <t>राप्ती स्वास्थ्य विज्ञान प्रतिष्ठान</t>
  </si>
  <si>
    <t>सामाजिक शास्त्र तथा शिक्षा सकाय</t>
  </si>
  <si>
    <t>विज्ञान, स्वास्थ्य तथा प्रविधि सकाय</t>
  </si>
  <si>
    <t>व्यवस्थापन तथा कानून सकाय</t>
  </si>
  <si>
    <t>०७6/७7</t>
  </si>
  <si>
    <t>२०७७/७८</t>
  </si>
  <si>
    <t>2076/77</t>
  </si>
  <si>
    <t>०७7/७8</t>
  </si>
  <si>
    <t>पाकिस्तान</t>
  </si>
  <si>
    <t>प्रि-डिप्लोमा तह</t>
  </si>
  <si>
    <t>प्रि-डिप्लोमा तहतह</t>
  </si>
  <si>
    <t>१) लामो अवधीको प्रशिक्षण सम्बन्धन</t>
  </si>
  <si>
    <t>छात्रवृत्ति</t>
  </si>
  <si>
    <t>1300**</t>
  </si>
  <si>
    <t>प्राविधिक एसएलसी तहमा बाह्य प्रयोगात्मक अभ्यास मार्फत समुदायमा मानव स्वास्थ सेवा</t>
  </si>
  <si>
    <t>पटक</t>
  </si>
  <si>
    <t>प्राविधिक एसएलसी तहमा बाह्य प्रयोगात्मक अभ्यास मार्फत समुदायमा पशु स्वास्थ सेवा</t>
  </si>
  <si>
    <t>प्राविधिक प्रशिक्षकहरूलाई तालिम</t>
  </si>
  <si>
    <t>तालीम</t>
  </si>
  <si>
    <t>078/079</t>
  </si>
  <si>
    <t>क्रियाकलाप</t>
  </si>
  <si>
    <t>भौतिक लक्ष्य</t>
  </si>
  <si>
    <t>कैफियत</t>
  </si>
  <si>
    <t>कर्णाली स्वास्थ्य विज्ञान प्रतिष्ठान (अध्ययनरत)</t>
  </si>
  <si>
    <t>2077/78</t>
  </si>
  <si>
    <t>मानिवकी र समाजशास्त्र</t>
  </si>
  <si>
    <t xml:space="preserve">शिक्षा शास्त्र </t>
  </si>
  <si>
    <t>स्रोत: शिक्षा, विज्ञान तथा प्रविधि मन्त्रालय र चिकित्सा शिक्षा आयोग</t>
  </si>
  <si>
    <t>चीन</t>
  </si>
  <si>
    <t xml:space="preserve">चिकित्सा विज्ञान राष्ट्रिय प्रतिष्ठान (अध्ययनरत) </t>
  </si>
  <si>
    <t xml:space="preserve">पाटन स्वास्थ्य विज्ञान प्रतिष्ठान (अध्ययनरत) </t>
  </si>
  <si>
    <t>पोखरा स्वास्थ्य विज्ञान प्रतिष्ठान (अध्ययनरत)</t>
  </si>
  <si>
    <t>राप्ती स्वास्थ्य विज्ञान प्रतिष्ठान (अध्ययनरत)</t>
  </si>
  <si>
    <t xml:space="preserve">    (घ) पि.एच.डी.</t>
  </si>
  <si>
    <t xml:space="preserve">   (च) पि.एच.डी. </t>
  </si>
  <si>
    <t xml:space="preserve">   (ङ) पि.एच.डी.</t>
  </si>
  <si>
    <t>प्रारम्भिक बालविकासको 
कूल भर्नादर</t>
  </si>
  <si>
    <t>प्रारम्भिक बालशिक्षाको अनुभव 
सहित कक्षा १ मा नयाँ भर्ना हुन 
आएका विद्यार्थीहरूको प्रतिशत</t>
  </si>
  <si>
    <t>सि.नं.</t>
  </si>
  <si>
    <t>क्र.सं.</t>
  </si>
  <si>
    <t>क्याम्पसहरु</t>
  </si>
  <si>
    <t>विद्यार्थी सड्ख्या</t>
  </si>
  <si>
    <t>आर्थिक वर्ष २०७5/७6</t>
  </si>
  <si>
    <t>आर्थिक वर्ष २०७6/७7</t>
  </si>
  <si>
    <t>आर्थिक वर्ष २०७7/७8</t>
  </si>
  <si>
    <t>आङ्गिक</t>
  </si>
  <si>
    <t>सम्बन्धन प्राप्त</t>
  </si>
  <si>
    <t>विपी कोइराला स्वास्थ्य विज्ञान प्रतिष्ठान</t>
  </si>
  <si>
    <t>–</t>
  </si>
  <si>
    <t>चित्किसा विज्ञान राष्ट्रिय प्रतिष्ठान</t>
  </si>
  <si>
    <t>शैक्षिक सत्र</t>
  </si>
  <si>
    <t>आधारभूत तह (१-५)</t>
  </si>
  <si>
    <t>आधारभूत तह (६-८)</t>
  </si>
  <si>
    <t xml:space="preserve"> माध्यमिक (९-१०)</t>
  </si>
  <si>
    <t xml:space="preserve"> माध्यमिक (11-१२)</t>
  </si>
  <si>
    <t>विद्यालय</t>
  </si>
  <si>
    <t xml:space="preserve">विद्यार्थी </t>
  </si>
  <si>
    <t xml:space="preserve"> विद्यालय</t>
  </si>
  <si>
    <t>अनुसूची ११.१ : प्रारम्भिक बाल शिक्षाको स्थिति</t>
  </si>
  <si>
    <t>विद्यालयबाट सञ्चालन भएको</t>
  </si>
  <si>
    <t>अनुसूची ११.५ : कक्षा ११ र १२ मा वार्षिक परीक्षामा सम्मिलित र उत्तीर्ण विद्यार्थीको सङ्ख्या</t>
  </si>
  <si>
    <t>सम्मिलित सङ्ख्या</t>
  </si>
  <si>
    <t>उत्तीर्ण सङ्ख्या</t>
  </si>
  <si>
    <t>२०७9/80*</t>
  </si>
  <si>
    <t>२०७८/७९</t>
  </si>
  <si>
    <t>साझेदारी विद्यालयतर्फ</t>
  </si>
  <si>
    <t>सिप विकास गर्ने</t>
  </si>
  <si>
    <t>सिप परीक्षण एवम् प्रमाणीकरण</t>
  </si>
  <si>
    <t>अनुसूची ११.३: प्राविधिक शिक्षा तथा व्यावसायिक तालिम कार्यक्रमहरू</t>
  </si>
  <si>
    <t>एकाइ</t>
  </si>
  <si>
    <t>** डिप्लोमा तथा भुकम्प पिडित लक्षित छात्रवृत्ति समेत समावेश गरिएको ।</t>
  </si>
  <si>
    <t>कृषि तथा वन विज्ञान</t>
  </si>
  <si>
    <t>सुदूरपश्चिमाञ्चल</t>
  </si>
  <si>
    <t>राजर्षि जनक</t>
  </si>
  <si>
    <t>खुला</t>
  </si>
  <si>
    <t>2078/79</t>
  </si>
  <si>
    <t xml:space="preserve"> कुल जम्मा</t>
  </si>
  <si>
    <t>_</t>
  </si>
  <si>
    <t>इन्जिनियरिङ</t>
  </si>
  <si>
    <t xml:space="preserve">कानून </t>
  </si>
  <si>
    <t xml:space="preserve">व्यवस्थापन </t>
  </si>
  <si>
    <t xml:space="preserve">मानविकी र सामाजिक शास्त्र </t>
  </si>
  <si>
    <t>स्कूल अफ मेनेजमेण्ट</t>
  </si>
  <si>
    <t>तालिका १२.११ : वन विज्ञान अध्ययन संस्थान</t>
  </si>
  <si>
    <t xml:space="preserve">    (घ)  पि.एच.डी.</t>
  </si>
  <si>
    <t>आर्थिक वर्ष २०७८/७९</t>
  </si>
  <si>
    <t>आधारभूत तहमा अध्ययनरत लक्षित समुह (२२ जनजाति तथा सिमान्तकृत समूह, मुक्त कमैया, वादी, हलिया, चरुवाका सन्तति समेत) का विद्यार्थीका लागि छात्रवृत्ति</t>
  </si>
  <si>
    <t>अपाङ्ग छात्रवृत्ति (कक्षा १-१२) आवासिय</t>
  </si>
  <si>
    <t>अपाङ्ग छात्रवृत्ति (कक्षा १-१२) गैर आवासीय</t>
  </si>
  <si>
    <t>द्वन्द्व पिडित छात्रवृत्ति गैर आवासीय</t>
  </si>
  <si>
    <t>मुक्त कम्लहरीका लागि छात्रवृत्ति (गैर आवासिय)</t>
  </si>
  <si>
    <t>सहीदका छोराछारीहरूका लागि छात्रवृत्ति</t>
  </si>
  <si>
    <t>HIV प्रभावित बालबालिका तथा वादी समुदायका विद्यार्थीका लागि आवासिय प्रबन्ध</t>
  </si>
  <si>
    <t xml:space="preserve">द्वन्द्व पिडित, सहिदका छोराछोरी र विपन्न लक्षित बाहेकका छात्रवृत्ति  स्थानीय तहमा हस्तान्तरण भएको </t>
  </si>
  <si>
    <t>बि फर्मा</t>
  </si>
  <si>
    <t>एमबिबिएस</t>
  </si>
  <si>
    <t>बिडिएस</t>
  </si>
  <si>
    <t>बिएएमएस</t>
  </si>
  <si>
    <t>बिएनएस</t>
  </si>
  <si>
    <t>बिपिएच</t>
  </si>
  <si>
    <t>बिएस्सी फरेस्ट्री</t>
  </si>
  <si>
    <t>बिएस्सी नर्सिङ्ग</t>
  </si>
  <si>
    <t>बिएमआइटी</t>
  </si>
  <si>
    <t>बिएमएलटी</t>
  </si>
  <si>
    <t>बिअप्टोमेट्री</t>
  </si>
  <si>
    <t>बिएएसएलपी</t>
  </si>
  <si>
    <t>बिएससीएजी</t>
  </si>
  <si>
    <t>बिएस्सी इन्जीनियरिङ</t>
  </si>
  <si>
    <t>बिफर्मा</t>
  </si>
  <si>
    <t>२०७५/७५</t>
  </si>
  <si>
    <t>२०७९/८०*</t>
  </si>
  <si>
    <t>Bachelor Engi.</t>
  </si>
  <si>
    <t>८*</t>
  </si>
  <si>
    <t>२*</t>
  </si>
  <si>
    <t>१*</t>
  </si>
  <si>
    <t>#</t>
  </si>
  <si>
    <t xml:space="preserve"> अक्षराङ्कन पद्धतिमा नतिजा प्रकाशन ।</t>
  </si>
  <si>
    <t xml:space="preserve">*शैक्षिक सत्र २०७२ देखि  प्राविधिक धारको  नतिजा अक्षराङ्कन पद्धतिमा सुरु भएको । </t>
  </si>
  <si>
    <t>विद्यार्थी सङ्ख्या हजारमा</t>
  </si>
  <si>
    <t>अनुसूची ११.६: प्राथमिक, निम्न माध्यमिक र माध्यमिक विद्यालय तथा विद्यार्थीहरूको सङ्ख्या</t>
  </si>
  <si>
    <t xml:space="preserve">   (ङ) पि.जि.डी.</t>
  </si>
  <si>
    <t>१. इन्जिनियरिङ अध्ययन संस्थान</t>
  </si>
  <si>
    <t>विज्ञान तथा प्रविधि (इन्जिनियरिङ सहित)</t>
  </si>
  <si>
    <t>विज्ञान तथा प्रविधि (इन्जिनियरिङ)</t>
  </si>
  <si>
    <t>079/80</t>
  </si>
  <si>
    <t>जम्मा बालविकास 
केन्द्र (सङ्ख्या)</t>
  </si>
  <si>
    <t>थप भएका बालविकास 
केन्द्र (सङ्ख्या)</t>
  </si>
  <si>
    <t>लाभान्वित बालबालिका 
(सङ्ख्या)</t>
  </si>
  <si>
    <r>
      <t>छात्रा छात्रवृत्ति कक्षा १-८ कर्णाली प्याकेज समेत</t>
    </r>
    <r>
      <rPr>
        <sz val="10"/>
        <rFont val="Calibri"/>
        <family val="2"/>
      </rPr>
      <t xml:space="preserve">  (</t>
    </r>
    <r>
      <rPr>
        <sz val="10"/>
        <rFont val="Kalimati"/>
        <charset val="1"/>
      </rPr>
      <t>गैर आवासिय)</t>
    </r>
  </si>
  <si>
    <r>
      <t>दलित</t>
    </r>
    <r>
      <rPr>
        <sz val="10"/>
        <rFont val="Calibri"/>
        <family val="2"/>
      </rPr>
      <t xml:space="preserve">  </t>
    </r>
    <r>
      <rPr>
        <sz val="10"/>
        <rFont val="Kalimati"/>
        <charset val="1"/>
      </rPr>
      <t>छात्रवृत्ति (कक्षा</t>
    </r>
    <r>
      <rPr>
        <sz val="10"/>
        <rFont val="Calibri"/>
        <family val="2"/>
      </rPr>
      <t xml:space="preserve"> </t>
    </r>
    <r>
      <rPr>
        <sz val="10"/>
        <rFont val="Kalimati"/>
        <charset val="1"/>
      </rPr>
      <t>१-८)</t>
    </r>
    <r>
      <rPr>
        <sz val="10"/>
        <rFont val="Calibri"/>
        <family val="2"/>
      </rPr>
      <t xml:space="preserve">  (</t>
    </r>
    <r>
      <rPr>
        <sz val="10"/>
        <rFont val="Kalimati"/>
        <charset val="1"/>
      </rPr>
      <t>गैर आवासिय)</t>
    </r>
  </si>
  <si>
    <r>
      <t>मुक्त कम्लहरी</t>
    </r>
    <r>
      <rPr>
        <sz val="10"/>
        <rFont val="Calibri"/>
        <family val="2"/>
      </rPr>
      <t xml:space="preserve">, </t>
    </r>
    <r>
      <rPr>
        <sz val="10"/>
        <rFont val="Kalimati"/>
        <charset val="1"/>
      </rPr>
      <t>हिमाली छात्रावास</t>
    </r>
    <r>
      <rPr>
        <sz val="10"/>
        <rFont val="Calibri"/>
        <family val="2"/>
      </rPr>
      <t xml:space="preserve">, </t>
    </r>
    <r>
      <rPr>
        <sz val="10"/>
        <rFont val="Kalimati"/>
        <charset val="1"/>
      </rPr>
      <t>फिडर छात्रावास</t>
    </r>
    <r>
      <rPr>
        <sz val="10"/>
        <rFont val="Calibri"/>
        <family val="2"/>
      </rPr>
      <t xml:space="preserve">, </t>
    </r>
    <r>
      <rPr>
        <sz val="10"/>
        <rFont val="Kalimati"/>
        <charset val="1"/>
      </rPr>
      <t>सार्वजनिक निजी साझेदारीमा सञ्चालित नमुना विद्यालयमा अध्ययनरत विद्यार्थीका लागि छात्रवृति  (६ वटा) आवासीय</t>
    </r>
    <r>
      <rPr>
        <sz val="10"/>
        <rFont val="Calibri"/>
        <family val="2"/>
      </rPr>
      <t xml:space="preserve">,  </t>
    </r>
    <r>
      <rPr>
        <sz val="10"/>
        <rFont val="Kalimati"/>
        <charset val="1"/>
      </rPr>
      <t>हिमाली आवासिय</t>
    </r>
    <r>
      <rPr>
        <sz val="10"/>
        <rFont val="Calibri"/>
        <family val="2"/>
      </rPr>
      <t xml:space="preserve">, </t>
    </r>
    <r>
      <rPr>
        <sz val="10"/>
        <rFont val="Kalimati"/>
        <charset val="1"/>
      </rPr>
      <t>अति सिमान्तकृत समुदायका लागि सञ्चालित आवासिय बालबालिकाहरुलाई आवासिय छात्रवृत्ति, सडक बालबालिका तथा वालश्रमिकको लागि आवासीय शैक्षिक प्रवन्धका लागि छात्रवृति</t>
    </r>
  </si>
  <si>
    <r>
      <t xml:space="preserve">कक्षा ९-१० मा अध्यनरत दलित लगायतका छात्रछात्राहरूलाई विपन्न लक्षित छात्रवृत्ति </t>
    </r>
    <r>
      <rPr>
        <sz val="10"/>
        <rFont val="Calibri"/>
        <family val="2"/>
      </rPr>
      <t>(Pro-Poor Target Scholarship)</t>
    </r>
  </si>
  <si>
    <r>
      <t xml:space="preserve">कक्षा ११-१२ मा विज्ञान विषय वाहेकका अन्य विषय अध्ययनरत दलित लगायतका छात्रछात्राहरुलाइ विपन्न लक्षित छात्रबृत्ति </t>
    </r>
    <r>
      <rPr>
        <sz val="10"/>
        <rFont val="Calibri"/>
        <family val="2"/>
      </rPr>
      <t>(Pro-Poor Target Scholarship)</t>
    </r>
  </si>
  <si>
    <r>
      <t xml:space="preserve">कक्षा ११-१२ मा विज्ञान  विषय अध्यनरत दलित लगायतका छात्रछात्राहरुलाई विपन्न लक्षित छात्रवृत्ति </t>
    </r>
    <r>
      <rPr>
        <sz val="10"/>
        <rFont val="Calibri"/>
        <family val="2"/>
      </rPr>
      <t>(Pro-PoorTarget Scholarship)</t>
    </r>
  </si>
  <si>
    <t xml:space="preserve">   (च) पि.एच.डी.</t>
  </si>
  <si>
    <t># चिकित्सा शिक्षा आयोगबाट वैशाखमा मात्र वितरण हुने ।</t>
  </si>
  <si>
    <t>छ.</t>
  </si>
  <si>
    <t>ज.</t>
  </si>
  <si>
    <t>झ.</t>
  </si>
  <si>
    <t>ञ.</t>
  </si>
  <si>
    <t>ट.</t>
  </si>
  <si>
    <t>स्रोत: शिक्षा तथा मानव स्रोत विकास केन्द्र, 2079</t>
  </si>
  <si>
    <t>अनुसूची ११.२ : शैक्षिक शत्र २०७९/८० मा विद्यालयका छात्रछात्राहरूलाई उपलब्ध गराइएको छात्रवृत्ति सम्बन्धी विवरण</t>
  </si>
  <si>
    <t xml:space="preserve">स्रोत: शिक्षा तथा मानव स्रोत विकास केन्द्र, 2079                                          </t>
  </si>
  <si>
    <t>‍*फागुन मसान्तसम्म</t>
  </si>
  <si>
    <t>परिवार नियोजनको नया प्रयोगकर्ता (अस्थाई साधन)</t>
  </si>
  <si>
    <r>
      <t>परिवार नियोजनको नया प्रयोगकर्ता (स्थाई</t>
    </r>
    <r>
      <rPr>
        <sz val="9"/>
        <rFont val="Times New Roman"/>
        <family val="1"/>
      </rPr>
      <t xml:space="preserve"> </t>
    </r>
    <r>
      <rPr>
        <sz val="9"/>
        <rFont val="Kalimati"/>
        <charset val="1"/>
      </rPr>
      <t>बन्ध्याकरण)</t>
    </r>
  </si>
  <si>
    <t>परिवार नियोजनकको लगातार प्रयोगकर्ता</t>
  </si>
  <si>
    <t>चौथो पटक गर्भवती जांच गरेका गर्भवती महिला</t>
  </si>
  <si>
    <t>गर्भवती उत्प्रेरणा रकम प्राप्त गर्ने महिलाको संख्या</t>
  </si>
  <si>
    <t>आमा सुरक्षा कर्यक्रमबाट निःशुल्क प्रसूति सेवाप्रदान</t>
  </si>
  <si>
    <t>चौबिसै घण्टा अत्यावस्यक प्रसूति सेवा प्रदान गरिएका जिल्लाहरू*</t>
  </si>
  <si>
    <t>पाठेघर खस्ने रोगको स्क्रीनिंग तथा रिंग पेसरीलगाउने र अप्रेसन गर्नुपर्नेको लगत तयार गर्ने</t>
  </si>
  <si>
    <t>पाठेघर खस्ने रोग को उपचार तथा अपरेसन</t>
  </si>
  <si>
    <t>NA</t>
  </si>
  <si>
    <t>S.N.</t>
  </si>
  <si>
    <t>Subject</t>
  </si>
  <si>
    <t>Male</t>
  </si>
  <si>
    <t>Female</t>
  </si>
  <si>
    <t>TOTAL</t>
  </si>
  <si>
    <t>Basic Medicine</t>
  </si>
  <si>
    <t>Anatomy</t>
  </si>
  <si>
    <t>Biochemistry</t>
  </si>
  <si>
    <t>Community Medicine &amp; Public Health</t>
  </si>
  <si>
    <t>Forensic Medicine</t>
  </si>
  <si>
    <t>Hospital Administration</t>
  </si>
  <si>
    <t>Microbiology</t>
  </si>
  <si>
    <t>Pathology</t>
  </si>
  <si>
    <t>Pharmacology</t>
  </si>
  <si>
    <t>Physiology</t>
  </si>
  <si>
    <t>Medicine and allied</t>
  </si>
  <si>
    <t>Internal Medicine</t>
  </si>
  <si>
    <t>Endocrinology</t>
  </si>
  <si>
    <t>Cardiology</t>
  </si>
  <si>
    <t xml:space="preserve">Paediatrics Cardiology </t>
  </si>
  <si>
    <t>Clinical Genetics</t>
  </si>
  <si>
    <t>Critical care medicine</t>
  </si>
  <si>
    <t>Physical medicine &amp; rehabilitation</t>
  </si>
  <si>
    <t>Gastroenterology</t>
  </si>
  <si>
    <t>Hematology</t>
  </si>
  <si>
    <t>Hepatology</t>
  </si>
  <si>
    <t>Nephrology</t>
  </si>
  <si>
    <t>Neurology</t>
  </si>
  <si>
    <t>Rheumatology</t>
  </si>
  <si>
    <t>Respiratory and TB</t>
  </si>
  <si>
    <t>Transfusion medicine &amp; Tissue typing</t>
  </si>
  <si>
    <t>Tropical medicine</t>
  </si>
  <si>
    <t xml:space="preserve">Family Medicine </t>
  </si>
  <si>
    <t xml:space="preserve">Pulmonology </t>
  </si>
  <si>
    <t xml:space="preserve">Pallitive Medicine </t>
  </si>
  <si>
    <t>MPH</t>
  </si>
  <si>
    <t>Surgery and allied</t>
  </si>
  <si>
    <t>General Surgery</t>
  </si>
  <si>
    <t>Cardiothoracic &amp; Vascular Surgery</t>
  </si>
  <si>
    <t>Cardic surgery</t>
  </si>
  <si>
    <t>Gastrosurgery</t>
  </si>
  <si>
    <t>Hepatobilary surgery</t>
  </si>
  <si>
    <t>Neurosurgery</t>
  </si>
  <si>
    <t>Pediatrics Surgery</t>
  </si>
  <si>
    <t>Plastic surgery</t>
  </si>
  <si>
    <t>Surgical Oncology</t>
  </si>
  <si>
    <t>Urology</t>
  </si>
  <si>
    <t xml:space="preserve">Coloractal Surgery </t>
  </si>
  <si>
    <t>Thorasic Surgery</t>
  </si>
  <si>
    <t>Specialities</t>
  </si>
  <si>
    <t>Anaesthesiology</t>
  </si>
  <si>
    <t>Dermatology &amp; Venerology</t>
  </si>
  <si>
    <t>ENT</t>
  </si>
  <si>
    <t>Emergency medicine</t>
  </si>
  <si>
    <t>General Practice</t>
  </si>
  <si>
    <t>Geriatric Medicine</t>
  </si>
  <si>
    <t>Neonatology</t>
  </si>
  <si>
    <t>Nuclear Medicine</t>
  </si>
  <si>
    <t>Obst &amp; Gyne</t>
  </si>
  <si>
    <t>Oncology</t>
  </si>
  <si>
    <t>Ophthalmology</t>
  </si>
  <si>
    <t>Orthopaedic</t>
  </si>
  <si>
    <t>Pediatrics</t>
  </si>
  <si>
    <t>Pediatric hemato-oncology</t>
  </si>
  <si>
    <t>Pediatric nephrology</t>
  </si>
  <si>
    <t>Psychiatry</t>
  </si>
  <si>
    <t>Radiotherapy</t>
  </si>
  <si>
    <t>Radiology &amp; Imaging</t>
  </si>
  <si>
    <t>Pediatrics Hematology</t>
  </si>
  <si>
    <t>Pediatrics Gastroentrology</t>
  </si>
  <si>
    <t>Dentistry</t>
  </si>
  <si>
    <t>MDS</t>
  </si>
  <si>
    <t>Community dentistry</t>
  </si>
  <si>
    <t>Conservative Dentistry &amp; Endodontics</t>
  </si>
  <si>
    <t>Oral &amp; Maxillofacial surgery</t>
  </si>
  <si>
    <t>Oral medicine &amp; radiology</t>
  </si>
  <si>
    <t>Oral Pathology</t>
  </si>
  <si>
    <t>Oral Science</t>
  </si>
  <si>
    <t>Orthodontics</t>
  </si>
  <si>
    <t>Pedodontics</t>
  </si>
  <si>
    <t>Periodontics</t>
  </si>
  <si>
    <t>Prosthondtics</t>
  </si>
  <si>
    <t>Public health dentistry</t>
  </si>
  <si>
    <t>Forensic Odontology</t>
  </si>
  <si>
    <t>2079/80*</t>
  </si>
  <si>
    <t>स्रोतः खानेपानी तथा सरसफाइँ मन्त्रालय, 2079</t>
  </si>
  <si>
    <t>* आर्थिक वर्ष 2079/80 को फागुनसम्मको</t>
  </si>
  <si>
    <t>NA: उपलब्ध नभएको</t>
  </si>
  <si>
    <t>अनुसूची ११.१4: आधारभूत खानेपानी तथा सरसफाइको पहुँच</t>
  </si>
  <si>
    <t>इकाइ</t>
  </si>
  <si>
    <t>उपलव्धी</t>
  </si>
  <si>
    <t>मातृ मृत्यु दर</t>
  </si>
  <si>
    <t>151**</t>
  </si>
  <si>
    <t>कूल प्रजनन् दर प्रति महिला</t>
  </si>
  <si>
    <t>२.१*</t>
  </si>
  <si>
    <r>
      <t>परिवार नियोजन साधन प्रयोग दर (</t>
    </r>
    <r>
      <rPr>
        <sz val="9"/>
        <rFont val="Times New Roman"/>
        <family val="1"/>
      </rPr>
      <t xml:space="preserve">Modern methods) </t>
    </r>
  </si>
  <si>
    <t>प्रतिशत</t>
  </si>
  <si>
    <t>४२.७*</t>
  </si>
  <si>
    <t>पांच वर्ष मुनिको बाल मृत्यु दर प्रति हजार</t>
  </si>
  <si>
    <t>३३*</t>
  </si>
  <si>
    <t>शिशु मृत्यु दर प्रति हजार</t>
  </si>
  <si>
    <t>२८*</t>
  </si>
  <si>
    <t>नवजात शिशु मृत्यु दर प्रति हजार</t>
  </si>
  <si>
    <t>२१*</t>
  </si>
  <si>
    <t>१ बर्ष मुनिका बालबालिकालाई दादुरा विरुद्ध दिईएको खोपको अनुपात (पहिलो मात्रा)</t>
  </si>
  <si>
    <t>६८.५***</t>
  </si>
  <si>
    <t>नयाँ एच.आइ.भी. संक्रमणका संख्या</t>
  </si>
  <si>
    <t>२१८२***</t>
  </si>
  <si>
    <r>
      <t xml:space="preserve">गर्भवती महिलाहरू मध्ये </t>
    </r>
    <r>
      <rPr>
        <sz val="9"/>
        <rFont val="Times New Roman"/>
        <family val="1"/>
      </rPr>
      <t xml:space="preserve">PMTCT </t>
    </r>
    <r>
      <rPr>
        <sz val="9"/>
        <rFont val="Kalimati"/>
        <charset val="1"/>
      </rPr>
      <t>सेवा पाएको</t>
    </r>
  </si>
  <si>
    <t>६५.८***</t>
  </si>
  <si>
    <t>नयाँ टी.बी. पत्ता लागेको</t>
  </si>
  <si>
    <t>प्रति १ लाख</t>
  </si>
  <si>
    <t>86.2***</t>
  </si>
  <si>
    <t>नयाँ टी.बी. पत्ता लागेका विरामी मध्ये उपचार पुरा भएको</t>
  </si>
  <si>
    <t>८९.५***</t>
  </si>
  <si>
    <t>वार्षिक औलो रोग पत्ता लागेको जम्मा संख्या</t>
  </si>
  <si>
    <t>354***</t>
  </si>
  <si>
    <t>दक्षप्रसुतिकर्ताको सहयोगमा सुत्करी भएका गर्भवती महिला</t>
  </si>
  <si>
    <t>८०.५*</t>
  </si>
  <si>
    <t>* नेपाल जनसांख्यिक स्वास्थ्य सर्वेक्षण, २०२२,</t>
  </si>
  <si>
    <t>*** स्वास्थ्य सुचना व्यवस्थापन प्रणाली</t>
  </si>
  <si>
    <t>वर्ष#</t>
  </si>
  <si>
    <t>वर्ष# भनेको शैक्षिक वर्ष हो।</t>
  </si>
  <si>
    <t>एकाई लागत
रु. हजारमा</t>
  </si>
  <si>
    <t>*प्रथम आठ महिनासम्म</t>
  </si>
  <si>
    <t>स्रोत: प्राविधिक शिक्षा तथा व्यावसायिक तालिम परिषद् सानोठिमी, भक्तपुर, 2079</t>
  </si>
  <si>
    <t>स्रोत:  राष्ट्रिय परीक्षा बोर्ड, परीक्षा नियन्त्रण कार्यालय, कक्षा १०, 2079</t>
  </si>
  <si>
    <t>वजेट 
रु हजारमा</t>
  </si>
  <si>
    <t>स्रोतः राष्ट्रिय परीक्षा बोर्ड, परीक्षा नियन्त्रण कार्यालय कक्षा  १२, 2079</t>
  </si>
  <si>
    <t>अनुसूची ११.७: विभिन्‍न तह र विषयमा छात्रवृत्तिमा अध्ययनार्थ मनोनयन भएका विद्यार्थीको संख्या</t>
  </si>
  <si>
    <t>अनुसूची ११.8 : विभिन्न विश्‍वविद्यालय अन्तर्गतका क्याम्पस र विद्यार्थी सङ्ख्या</t>
  </si>
  <si>
    <t>विश्‍वविद्यालय</t>
  </si>
  <si>
    <t>त्रिभुवन विश्‍वविद्यालय</t>
  </si>
  <si>
    <t>काठमाडौ विश्‍वविद्यालय</t>
  </si>
  <si>
    <t>पूर्वाञ्चल विश्‍वविद्यालय</t>
  </si>
  <si>
    <t>नेपाल संस्कृत विश्‍वविद्यालय</t>
  </si>
  <si>
    <t>पोखरा विश्‍वविद्यालय</t>
  </si>
  <si>
    <t>लुम्बिनी बौद्ध विश्‍वविद्यालय</t>
  </si>
  <si>
    <t>कृषि तथा वन विज्ञान विश्‍वविद्यालय</t>
  </si>
  <si>
    <t>सुदुर पश्चिमाञ्चल विश्‍वविद्यालय</t>
  </si>
  <si>
    <t>मध्य पश्चिमाञ्चल विश्‍वविद्यालय</t>
  </si>
  <si>
    <t>खुला विश्‍वविद्यालय</t>
  </si>
  <si>
    <t>राजर्षि जनक विश्‍वविद्यालय</t>
  </si>
  <si>
    <t xml:space="preserve">मदन भण्डारी विज्ञान तथा प्रविधि विश्‍वविद्यालय पूर्वाधार विकास समिति </t>
  </si>
  <si>
    <t>मदन भण्डारी प्रौद्योगिक विश्‍वविद्यालय पूर्वाधार विकास समिति</t>
  </si>
  <si>
    <t>विदुषी योगमाया विश्‍वविद्यालय पूर्वाधार विकास समिति</t>
  </si>
  <si>
    <t>नेपाल विश्‍वविद्यालय पूर्वाधार विकास समिति</t>
  </si>
  <si>
    <t>स्रोत: शिक्षा मन्त्रालय, त्रिभुवन विश्‍वविद्यालय, महेन्द्र संस्कृत विश्‍वविद्यालय, काठमाडौं विश्‍वविद्यालय, पूर्वाञ्चल विश्‍वविद्यालय, पोखरा विश्‍वविद्यालय र विश्‍वविद्यालय अनुदान आयोग, 2079</t>
  </si>
  <si>
    <t xml:space="preserve">   अनुसूची ११.९: आर्थिक वर्ष २०७8/७9 मा विश्‍वविद्यालयका विभिन्न तहमा 
अध्ययनरत विद्यार्थी सङ्ख्या र उत्पादन विवरण </t>
  </si>
  <si>
    <t>मदन भण्डारी विज्ञान तथा प्रविधि विश्‍वविद्यालय पूर्वाधार विकास समिति (अध्ययनरत)</t>
  </si>
  <si>
    <t>मदन भण्डारी प्रौद्योगिक विश्‍वविद्यालय पूर्वाधार विकास समिति (अध्ययनरत)</t>
  </si>
  <si>
    <t>विदुषी योगमाया विश्‍वविद्यालय पूर्वाधार विकास समिति (अध्ययनरत)</t>
  </si>
  <si>
    <t>नेपाल विश्‍वविद्यालय पूर्वाधार विकास समिति (अध्ययनरत)</t>
  </si>
  <si>
    <t>स्रोतः विश्‍वविद्यालय अनुदान आयोग, 2079</t>
  </si>
  <si>
    <t>काठमाडौं विश्‍वविद्यालय</t>
  </si>
  <si>
    <t>मध्यपश्चिमाञ्चल विश्‍वविद्यालय</t>
  </si>
  <si>
    <t>कृषि तथा वन विश्‍वविद्यालय</t>
  </si>
  <si>
    <t>सुदुरपश्चिमाञ्चल विश्‍वविद्यालय</t>
  </si>
  <si>
    <t>नेपाल खुला विश्‍वविद्यालय</t>
  </si>
  <si>
    <t xml:space="preserve">स्रोत: शिक्षा मन्त्रालय, त्रिभुवन विश्‍वविद्यालय, महेन्द्र  संस्कृत विश्‍वविद्यालय, काठमाडौं विश्‍वविद्यालय, पूर्वाञ्चल विश्‍वविद्यालय, पोखरा विश्‍वविद्यालय र विश्‍वविद्यालय अनुदान आयोग ।  </t>
  </si>
  <si>
    <t xml:space="preserve"> अनुसूची १1.११ : त्रिभुवन विश्‍वविद्यालयको विद्यार्थी उत्पादन विवरण </t>
  </si>
  <si>
    <t>स्रोत: विश्‍वविद्यालय अनुदान आयोग।</t>
  </si>
  <si>
    <t>अनुसूची 11.१२: प्रमुख स्वास्थ्य सूचक र उपलब्धि</t>
  </si>
  <si>
    <t>आधारभूत खानेपानीमा 
पहुँच (प्रतिशत)</t>
  </si>
  <si>
    <t>आधारभूत सरसफाईमा 
पहुँच (प्रतिशत)</t>
  </si>
  <si>
    <t>कुल जम्मा (क+ख+ग+घ+ङ+च+छ+ज+झ+ञ+ट)</t>
  </si>
  <si>
    <t>दीगो बिकास लक्ष्य सूचक</t>
  </si>
  <si>
    <r>
      <t>अनुसूची १1.४: माध्यमिक शिक्षा परीक्षा, कक्षा १०-</t>
    </r>
    <r>
      <rPr>
        <b/>
        <sz val="16"/>
        <rFont val="Times New Roman"/>
        <family val="1"/>
      </rPr>
      <t>SEE</t>
    </r>
    <r>
      <rPr>
        <b/>
        <sz val="16"/>
        <rFont val="Kalimati"/>
        <charset val="1"/>
      </rPr>
      <t xml:space="preserve">  
(साविक एस.एल.सी.) नियमिततर्फ सम्मिलित र उत्तीर्ण विद्यार्थीहरूको विवरण</t>
    </r>
  </si>
  <si>
    <t>अनुसूची १1.१०: उच्च शिक्षामा अध्ययन गर्ने विद्यार्थी सङ्ख्या (प्रतिष्ठानका विद्यार्थी संख्या बाहेक)</t>
  </si>
  <si>
    <t>अध्ययन अनुसन्धान-अन्वेषण 
कार्यक्रम सूचक</t>
  </si>
  <si>
    <r>
      <t xml:space="preserve">** </t>
    </r>
    <r>
      <rPr>
        <sz val="8"/>
        <rFont val="Kalimati"/>
        <charset val="1"/>
      </rPr>
      <t>मातृ मृत्यु प्रतिवेदन, २०२१</t>
    </r>
  </si>
  <si>
    <r>
      <t>स्रोत: स्वास्थ्य तथा जनसंख्यामन्त्रालय</t>
    </r>
    <r>
      <rPr>
        <sz val="8"/>
        <rFont val="Times New Roman"/>
        <family val="1"/>
      </rPr>
      <t xml:space="preserve">, </t>
    </r>
    <r>
      <rPr>
        <sz val="8"/>
        <rFont val="Kalimati"/>
        <charset val="1"/>
      </rPr>
      <t>२०७९</t>
    </r>
  </si>
  <si>
    <r>
      <t xml:space="preserve">* </t>
    </r>
    <r>
      <rPr>
        <sz val="8"/>
        <rFont val="Kalimati"/>
        <charset val="1"/>
      </rPr>
      <t>प्रथम आठ महिनाको।</t>
    </r>
  </si>
  <si>
    <t xml:space="preserve">अनुसूची ११.१5: २०७9 फागुनसम्ममा नेपाल मेडिकल 
एशोशियसनमा दर्ता भएका विशेषज्ञ चिकित्सकहरुको विवरण </t>
  </si>
  <si>
    <t>स्रोत: स्वास्थ्य तथा जनसङ्ख्या मन्त्रालय, २०७9</t>
  </si>
  <si>
    <t>स्रोत: स्वास्थ्य तथा जनसंख्यामन्त्रालय, २०७९</t>
  </si>
  <si>
    <t>अनुसूची ११.१३: प्रजनन् स्वास्थ्यको विवरण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</si>
</sst>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[$-4000439]0"/>
    <numFmt numFmtId="165" formatCode="[$-4000439]0.00"/>
    <numFmt numFmtId="166" formatCode="[$-4000439]0.#"/>
    <numFmt numFmtId="167" formatCode="[$-4000439]0.0"/>
    <numFmt numFmtId="168" formatCode="[$-4000439]#,##0"/>
    <numFmt numFmtId="169" formatCode="0.0"/>
  </numFmts>
  <fonts count="58">
    <font>
      <sz val="12"/>
      <name val="Dev - Exl"/>
    </font>
    <font>
      <sz val="10"/>
      <name val="Arial"/>
      <family val="2"/>
    </font>
    <font>
      <sz val="8"/>
      <name val="Arial"/>
      <family val="2"/>
    </font>
    <font>
      <sz val="12"/>
      <name val="Dev - Exl"/>
    </font>
    <font>
      <sz val="10"/>
      <color indexed="8"/>
      <name val="Arial"/>
      <family val="2"/>
    </font>
    <font>
      <sz val="10"/>
      <name val="Mangal"/>
      <family val="1"/>
    </font>
    <font>
      <sz val="8"/>
      <name val="Dev - Exl"/>
    </font>
    <font>
      <sz val="12"/>
      <name val="Kalimati"/>
      <charset val="1"/>
    </font>
    <font>
      <sz val="10"/>
      <name val="Kalimati"/>
      <charset val="1"/>
    </font>
    <font>
      <b/>
      <sz val="10"/>
      <name val="Kalimati"/>
      <charset val="1"/>
    </font>
    <font>
      <sz val="8"/>
      <name val="Kalimati"/>
      <charset val="1"/>
    </font>
    <font>
      <sz val="9"/>
      <name val="Kalimati"/>
      <charset val="1"/>
    </font>
    <font>
      <sz val="10"/>
      <name val="Dev - Exl"/>
    </font>
    <font>
      <b/>
      <sz val="9"/>
      <name val="Kalimati"/>
      <charset val="1"/>
    </font>
    <font>
      <sz val="10"/>
      <name val="Himalb"/>
    </font>
    <font>
      <i/>
      <sz val="10"/>
      <name val="Fontasy Himali"/>
      <family val="5"/>
    </font>
    <font>
      <sz val="10"/>
      <name val="Fontasy Himali"/>
      <family val="5"/>
    </font>
    <font>
      <sz val="10"/>
      <name val="Calibri"/>
      <family val="2"/>
    </font>
    <font>
      <b/>
      <sz val="10"/>
      <name val="Calibri"/>
      <family val="2"/>
    </font>
    <font>
      <i/>
      <sz val="9"/>
      <name val="Kalimati"/>
      <charset val="1"/>
    </font>
    <font>
      <sz val="10"/>
      <name val="Preeti"/>
    </font>
    <font>
      <b/>
      <sz val="10"/>
      <name val="Fontasy Himali"/>
      <family val="5"/>
    </font>
    <font>
      <b/>
      <sz val="8"/>
      <name val="Kalimati"/>
      <charset val="1"/>
    </font>
    <font>
      <b/>
      <sz val="8"/>
      <name val="Dev - Exl"/>
    </font>
    <font>
      <sz val="9"/>
      <name val="Times New Roman"/>
      <family val="1"/>
    </font>
    <font>
      <sz val="10"/>
      <name val="Arial Narrow"/>
      <family val="2"/>
    </font>
    <font>
      <sz val="11"/>
      <name val="Kalimati"/>
      <charset val="1"/>
    </font>
    <font>
      <sz val="8"/>
      <name val="Times New Roman"/>
      <family val="1"/>
    </font>
    <font>
      <sz val="6"/>
      <name val="Kalimati"/>
      <charset val="1"/>
    </font>
    <font>
      <b/>
      <sz val="16"/>
      <name val="Kalimati"/>
      <charset val="1"/>
    </font>
    <font>
      <sz val="6"/>
      <name val="Dev - Exl"/>
    </font>
    <font>
      <sz val="6"/>
      <name val="Arial"/>
      <family val="2"/>
    </font>
    <font>
      <b/>
      <sz val="8"/>
      <name val="Times New Roman"/>
      <family val="1"/>
    </font>
    <font>
      <b/>
      <i/>
      <sz val="6"/>
      <name val="Kalimati"/>
      <charset val="1"/>
    </font>
    <font>
      <b/>
      <sz val="10"/>
      <name val="Dev - Exl"/>
    </font>
    <font>
      <b/>
      <sz val="11"/>
      <name val="Kalimati"/>
      <charset val="1"/>
    </font>
    <font>
      <sz val="6"/>
      <name val="Times New Roman"/>
      <family val="1"/>
    </font>
    <font>
      <b/>
      <sz val="8"/>
      <name val="Arial Narrow"/>
      <family val="2"/>
    </font>
    <font>
      <sz val="8"/>
      <name val="Arial Narrow"/>
      <family val="2"/>
    </font>
    <font>
      <b/>
      <sz val="16"/>
      <name val="Times New Roman"/>
      <family val="1"/>
    </font>
    <font>
      <sz val="11"/>
      <color theme="1"/>
      <name val="Calibri"/>
      <family val="2"/>
      <scheme val="minor"/>
    </font>
    <font>
      <sz val="10"/>
      <color theme="1"/>
      <name val="Kalimati"/>
      <charset val="1"/>
    </font>
    <font>
      <sz val="10"/>
      <color rgb="FFFF0000"/>
      <name val="Kalimati"/>
      <charset val="1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Kalimati"/>
      <charset val="1"/>
    </font>
    <font>
      <sz val="9"/>
      <color theme="1"/>
      <name val="Kalimati"/>
      <charset val="1"/>
    </font>
    <font>
      <sz val="12"/>
      <name val="Calibri"/>
      <family val="2"/>
      <scheme val="minor"/>
    </font>
    <font>
      <sz val="6"/>
      <color theme="1"/>
      <name val="Kalimati"/>
      <charset val="1"/>
    </font>
    <font>
      <sz val="6"/>
      <name val="Calibri"/>
      <family val="2"/>
      <scheme val="minor"/>
    </font>
    <font>
      <b/>
      <sz val="10"/>
      <color theme="1"/>
      <name val="Kalimati"/>
      <charset val="1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Kalimati"/>
      <charset val="1"/>
    </font>
    <font>
      <b/>
      <sz val="16"/>
      <color theme="1"/>
      <name val="Kalimati"/>
      <charset val="1"/>
    </font>
    <font>
      <i/>
      <sz val="8"/>
      <name val="Kalimati"/>
      <charset val="1"/>
    </font>
    <font>
      <sz val="8"/>
      <color theme="1"/>
      <name val="Calibri"/>
      <family val="2"/>
      <scheme val="minor"/>
    </font>
    <font>
      <sz val="8"/>
      <color theme="1"/>
      <name val="Kalimati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3" fillId="0" borderId="0"/>
    <xf numFmtId="0" fontId="40" fillId="0" borderId="0"/>
    <xf numFmtId="0" fontId="40" fillId="0" borderId="0"/>
    <xf numFmtId="0" fontId="1" fillId="0" borderId="0"/>
  </cellStyleXfs>
  <cellXfs count="377">
    <xf numFmtId="0" fontId="0" fillId="0" borderId="0" xfId="0"/>
    <xf numFmtId="0" fontId="1" fillId="0" borderId="0" xfId="5" applyAlignment="1">
      <alignment vertical="center"/>
    </xf>
    <xf numFmtId="164" fontId="1" fillId="0" borderId="0" xfId="5" applyNumberFormat="1"/>
    <xf numFmtId="0" fontId="5" fillId="0" borderId="0" xfId="5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8" fillId="0" borderId="1" xfId="0" applyFont="1" applyBorder="1" applyAlignment="1">
      <alignment horizontal="right"/>
    </xf>
    <xf numFmtId="164" fontId="11" fillId="0" borderId="1" xfId="3" applyNumberFormat="1" applyFont="1" applyBorder="1" applyAlignment="1">
      <alignment horizontal="left" vertical="center" wrapText="1"/>
    </xf>
    <xf numFmtId="0" fontId="41" fillId="0" borderId="0" xfId="3" applyFont="1"/>
    <xf numFmtId="0" fontId="41" fillId="0" borderId="0" xfId="3" applyFont="1" applyAlignment="1">
      <alignment wrapText="1"/>
    </xf>
    <xf numFmtId="164" fontId="8" fillId="0" borderId="1" xfId="3" applyNumberFormat="1" applyFont="1" applyBorder="1" applyAlignment="1">
      <alignment horizontal="right" vertical="center" wrapText="1"/>
    </xf>
    <xf numFmtId="0" fontId="41" fillId="0" borderId="0" xfId="3" applyFont="1" applyAlignment="1">
      <alignment horizontal="center"/>
    </xf>
    <xf numFmtId="0" fontId="8" fillId="0" borderId="1" xfId="3" applyFont="1" applyBorder="1" applyAlignment="1">
      <alignment horizontal="right" vertical="center" wrapText="1"/>
    </xf>
    <xf numFmtId="0" fontId="42" fillId="0" borderId="0" xfId="3" applyFont="1" applyAlignment="1">
      <alignment horizontal="center"/>
    </xf>
    <xf numFmtId="0" fontId="12" fillId="2" borderId="0" xfId="0" applyFont="1" applyFill="1"/>
    <xf numFmtId="0" fontId="14" fillId="0" borderId="0" xfId="5" applyFont="1"/>
    <xf numFmtId="0" fontId="12" fillId="0" borderId="0" xfId="0" applyFont="1"/>
    <xf numFmtId="0" fontId="1" fillId="0" borderId="0" xfId="5"/>
    <xf numFmtId="0" fontId="15" fillId="0" borderId="0" xfId="0" applyFont="1" applyAlignment="1">
      <alignment horizontal="right" vertical="top" wrapText="1"/>
    </xf>
    <xf numFmtId="3" fontId="8" fillId="0" borderId="0" xfId="0" applyNumberFormat="1" applyFont="1" applyAlignment="1">
      <alignment horizontal="center"/>
    </xf>
    <xf numFmtId="0" fontId="8" fillId="0" borderId="0" xfId="3" applyFont="1"/>
    <xf numFmtId="0" fontId="8" fillId="0" borderId="0" xfId="3" applyFont="1" applyAlignment="1">
      <alignment vertical="center"/>
    </xf>
    <xf numFmtId="164" fontId="8" fillId="0" borderId="0" xfId="3" applyNumberFormat="1" applyFont="1"/>
    <xf numFmtId="164" fontId="8" fillId="0" borderId="1" xfId="0" applyNumberFormat="1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164" fontId="8" fillId="0" borderId="0" xfId="0" applyNumberFormat="1" applyFont="1" applyAlignment="1">
      <alignment horizontal="right"/>
    </xf>
    <xf numFmtId="0" fontId="8" fillId="0" borderId="2" xfId="0" applyFont="1" applyBorder="1" applyAlignment="1">
      <alignment horizontal="right"/>
    </xf>
    <xf numFmtId="0" fontId="43" fillId="0" borderId="0" xfId="3" applyFont="1"/>
    <xf numFmtId="0" fontId="1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top" wrapText="1"/>
    </xf>
    <xf numFmtId="1" fontId="16" fillId="0" borderId="1" xfId="0" applyNumberFormat="1" applyFont="1" applyBorder="1" applyAlignment="1">
      <alignment horizontal="right" vertical="top"/>
    </xf>
    <xf numFmtId="1" fontId="16" fillId="0" borderId="1" xfId="0" applyNumberFormat="1" applyFont="1" applyBorder="1" applyAlignment="1">
      <alignment horizontal="right" vertical="top" wrapText="1"/>
    </xf>
    <xf numFmtId="1" fontId="16" fillId="0" borderId="1" xfId="1" applyNumberFormat="1" applyFont="1" applyBorder="1" applyAlignment="1">
      <alignment wrapText="1"/>
    </xf>
    <xf numFmtId="0" fontId="8" fillId="0" borderId="9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righ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164" fontId="8" fillId="2" borderId="1" xfId="0" applyNumberFormat="1" applyFont="1" applyFill="1" applyBorder="1" applyAlignment="1">
      <alignment vertical="top" wrapText="1"/>
    </xf>
    <xf numFmtId="164" fontId="8" fillId="2" borderId="1" xfId="0" applyNumberFormat="1" applyFont="1" applyFill="1" applyBorder="1" applyAlignment="1">
      <alignment horizontal="right" wrapText="1"/>
    </xf>
    <xf numFmtId="164" fontId="8" fillId="2" borderId="1" xfId="0" applyNumberFormat="1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vertical="top" wrapText="1"/>
    </xf>
    <xf numFmtId="164" fontId="8" fillId="0" borderId="1" xfId="0" applyNumberFormat="1" applyFont="1" applyBorder="1" applyAlignment="1">
      <alignment horizontal="center" vertical="center"/>
    </xf>
    <xf numFmtId="164" fontId="8" fillId="0" borderId="1" xfId="3" applyNumberFormat="1" applyFont="1" applyBorder="1" applyAlignment="1">
      <alignment horizontal="right" vertical="center"/>
    </xf>
    <xf numFmtId="164" fontId="8" fillId="0" borderId="1" xfId="3" applyNumberFormat="1" applyFont="1" applyBorder="1" applyAlignment="1">
      <alignment horizontal="right" vertical="top"/>
    </xf>
    <xf numFmtId="10" fontId="8" fillId="0" borderId="1" xfId="3" applyNumberFormat="1" applyFont="1" applyBorder="1" applyAlignment="1">
      <alignment horizontal="right" vertical="top"/>
    </xf>
    <xf numFmtId="164" fontId="8" fillId="0" borderId="1" xfId="0" applyNumberFormat="1" applyFont="1" applyBorder="1" applyAlignment="1">
      <alignment vertical="center"/>
    </xf>
    <xf numFmtId="10" fontId="8" fillId="0" borderId="1" xfId="0" applyNumberFormat="1" applyFont="1" applyBorder="1" applyAlignment="1">
      <alignment horizontal="center" vertical="center"/>
    </xf>
    <xf numFmtId="10" fontId="8" fillId="0" borderId="1" xfId="0" applyNumberFormat="1" applyFont="1" applyBorder="1" applyAlignment="1">
      <alignment vertical="center"/>
    </xf>
    <xf numFmtId="0" fontId="19" fillId="0" borderId="0" xfId="0" applyFont="1"/>
    <xf numFmtId="1" fontId="8" fillId="0" borderId="1" xfId="0" applyNumberFormat="1" applyFont="1" applyBorder="1"/>
    <xf numFmtId="1" fontId="9" fillId="0" borderId="1" xfId="0" applyNumberFormat="1" applyFont="1" applyBorder="1" applyAlignment="1">
      <alignment horizontal="left"/>
    </xf>
    <xf numFmtId="1" fontId="8" fillId="0" borderId="1" xfId="0" quotePrefix="1" applyNumberFormat="1" applyFont="1" applyBorder="1" applyAlignment="1">
      <alignment horizontal="left"/>
    </xf>
    <xf numFmtId="1" fontId="9" fillId="0" borderId="1" xfId="0" applyNumberFormat="1" applyFont="1" applyBorder="1"/>
    <xf numFmtId="1" fontId="9" fillId="0" borderId="1" xfId="0" applyNumberFormat="1" applyFont="1" applyBorder="1" applyAlignment="1">
      <alignment horizontal="left" vertical="center"/>
    </xf>
    <xf numFmtId="1" fontId="9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right" vertical="top"/>
    </xf>
    <xf numFmtId="1" fontId="8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/>
    </xf>
    <xf numFmtId="164" fontId="8" fillId="0" borderId="1" xfId="0" applyNumberFormat="1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9" fillId="0" borderId="1" xfId="0" applyFont="1" applyBorder="1"/>
    <xf numFmtId="0" fontId="43" fillId="0" borderId="0" xfId="4" applyFont="1"/>
    <xf numFmtId="164" fontId="43" fillId="0" borderId="0" xfId="4" applyNumberFormat="1" applyFont="1"/>
    <xf numFmtId="1" fontId="21" fillId="0" borderId="1" xfId="0" applyNumberFormat="1" applyFont="1" applyBorder="1" applyAlignment="1">
      <alignment horizontal="right" vertical="top" wrapText="1"/>
    </xf>
    <xf numFmtId="1" fontId="21" fillId="0" borderId="1" xfId="0" applyNumberFormat="1" applyFont="1" applyBorder="1" applyAlignment="1">
      <alignment horizontal="right" vertical="top"/>
    </xf>
    <xf numFmtId="0" fontId="22" fillId="2" borderId="1" xfId="0" applyFont="1" applyFill="1" applyBorder="1"/>
    <xf numFmtId="0" fontId="22" fillId="2" borderId="1" xfId="0" applyFont="1" applyFill="1" applyBorder="1" applyAlignment="1">
      <alignment horizontal="right"/>
    </xf>
    <xf numFmtId="0" fontId="6" fillId="0" borderId="1" xfId="0" applyFont="1" applyBorder="1"/>
    <xf numFmtId="0" fontId="6" fillId="0" borderId="1" xfId="0" applyFont="1" applyBorder="1" applyAlignment="1">
      <alignment horizontal="right"/>
    </xf>
    <xf numFmtId="0" fontId="10" fillId="0" borderId="1" xfId="0" applyFont="1" applyBorder="1"/>
    <xf numFmtId="16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right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right"/>
    </xf>
    <xf numFmtId="164" fontId="10" fillId="0" borderId="1" xfId="0" applyNumberFormat="1" applyFont="1" applyBorder="1" applyAlignment="1">
      <alignment horizontal="right"/>
    </xf>
    <xf numFmtId="164" fontId="22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right"/>
    </xf>
    <xf numFmtId="164" fontId="22" fillId="2" borderId="1" xfId="0" applyNumberFormat="1" applyFont="1" applyFill="1" applyBorder="1" applyAlignment="1">
      <alignment horizontal="center" vertical="center"/>
    </xf>
    <xf numFmtId="164" fontId="22" fillId="2" borderId="1" xfId="0" applyNumberFormat="1" applyFont="1" applyFill="1" applyBorder="1" applyAlignment="1">
      <alignment horizontal="right" vertical="center"/>
    </xf>
    <xf numFmtId="164" fontId="22" fillId="2" borderId="1" xfId="0" applyNumberFormat="1" applyFont="1" applyFill="1" applyBorder="1"/>
    <xf numFmtId="0" fontId="10" fillId="2" borderId="1" xfId="0" applyFont="1" applyFill="1" applyBorder="1" applyAlignment="1">
      <alignment horizontal="right" vertical="center"/>
    </xf>
    <xf numFmtId="164" fontId="10" fillId="0" borderId="1" xfId="0" applyNumberFormat="1" applyFont="1" applyBorder="1"/>
    <xf numFmtId="0" fontId="23" fillId="0" borderId="1" xfId="0" applyFont="1" applyBorder="1"/>
    <xf numFmtId="164" fontId="10" fillId="2" borderId="1" xfId="0" applyNumberFormat="1" applyFont="1" applyFill="1" applyBorder="1"/>
    <xf numFmtId="164" fontId="10" fillId="2" borderId="1" xfId="0" applyNumberFormat="1" applyFont="1" applyFill="1" applyBorder="1" applyAlignment="1">
      <alignment horizontal="right"/>
    </xf>
    <xf numFmtId="164" fontId="22" fillId="0" borderId="1" xfId="0" quotePrefix="1" applyNumberFormat="1" applyFont="1" applyBorder="1" applyAlignment="1">
      <alignment horizontal="center" vertical="center"/>
    </xf>
    <xf numFmtId="164" fontId="22" fillId="0" borderId="1" xfId="0" applyNumberFormat="1" applyFont="1" applyBorder="1" applyAlignment="1">
      <alignment horizontal="right" vertical="center"/>
    </xf>
    <xf numFmtId="0" fontId="22" fillId="0" borderId="1" xfId="0" applyFont="1" applyBorder="1"/>
    <xf numFmtId="0" fontId="16" fillId="0" borderId="1" xfId="3" applyFont="1" applyBorder="1"/>
    <xf numFmtId="0" fontId="8" fillId="0" borderId="1" xfId="3" applyFont="1" applyBorder="1" applyAlignment="1">
      <alignment vertical="center" wrapText="1"/>
    </xf>
    <xf numFmtId="0" fontId="8" fillId="0" borderId="1" xfId="3" applyFont="1" applyBorder="1" applyAlignment="1">
      <alignment horizontal="center" vertical="center" wrapText="1"/>
    </xf>
    <xf numFmtId="0" fontId="20" fillId="0" borderId="1" xfId="3" applyFont="1" applyBorder="1" applyAlignment="1">
      <alignment horizontal="center" vertical="center" wrapText="1"/>
    </xf>
    <xf numFmtId="164" fontId="9" fillId="0" borderId="1" xfId="3" applyNumberFormat="1" applyFont="1" applyBorder="1" applyAlignment="1">
      <alignment vertical="top" wrapText="1"/>
    </xf>
    <xf numFmtId="164" fontId="41" fillId="0" borderId="0" xfId="3" applyNumberFormat="1" applyFont="1"/>
    <xf numFmtId="164" fontId="8" fillId="2" borderId="10" xfId="0" applyNumberFormat="1" applyFont="1" applyFill="1" applyBorder="1" applyAlignment="1">
      <alignment vertical="top" wrapText="1"/>
    </xf>
    <xf numFmtId="0" fontId="8" fillId="2" borderId="0" xfId="0" applyFont="1" applyFill="1"/>
    <xf numFmtId="164" fontId="12" fillId="2" borderId="0" xfId="0" applyNumberFormat="1" applyFont="1" applyFill="1"/>
    <xf numFmtId="164" fontId="7" fillId="0" borderId="0" xfId="0" applyNumberFormat="1" applyFont="1"/>
    <xf numFmtId="164" fontId="8" fillId="0" borderId="1" xfId="0" applyNumberFormat="1" applyFont="1" applyBorder="1" applyAlignment="1">
      <alignment horizontal="right" vertical="top" wrapText="1"/>
    </xf>
    <xf numFmtId="0" fontId="8" fillId="0" borderId="1" xfId="4" applyFont="1" applyBorder="1"/>
    <xf numFmtId="164" fontId="9" fillId="0" borderId="1" xfId="0" applyNumberFormat="1" applyFont="1" applyBorder="1" applyAlignment="1">
      <alignment horizontal="right" vertical="top" wrapText="1"/>
    </xf>
    <xf numFmtId="164" fontId="8" fillId="0" borderId="0" xfId="0" applyNumberFormat="1" applyFont="1"/>
    <xf numFmtId="0" fontId="44" fillId="0" borderId="0" xfId="0" applyFont="1"/>
    <xf numFmtId="0" fontId="13" fillId="4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164" fontId="11" fillId="0" borderId="1" xfId="0" applyNumberFormat="1" applyFont="1" applyBorder="1" applyAlignment="1">
      <alignment horizontal="right" vertical="center" wrapText="1"/>
    </xf>
    <xf numFmtId="164" fontId="45" fillId="0" borderId="1" xfId="0" applyNumberFormat="1" applyFont="1" applyBorder="1" applyAlignment="1">
      <alignment horizontal="right" vertical="center" wrapText="1"/>
    </xf>
    <xf numFmtId="164" fontId="46" fillId="0" borderId="1" xfId="0" applyNumberFormat="1" applyFont="1" applyBorder="1" applyAlignment="1">
      <alignment vertical="center"/>
    </xf>
    <xf numFmtId="0" fontId="44" fillId="0" borderId="0" xfId="0" applyFont="1" applyAlignment="1">
      <alignment vertical="center"/>
    </xf>
    <xf numFmtId="164" fontId="11" fillId="0" borderId="1" xfId="0" applyNumberFormat="1" applyFont="1" applyBorder="1" applyAlignment="1">
      <alignment vertical="center" wrapText="1"/>
    </xf>
    <xf numFmtId="164" fontId="44" fillId="0" borderId="0" xfId="0" applyNumberFormat="1" applyFont="1" applyAlignment="1">
      <alignment vertical="center"/>
    </xf>
    <xf numFmtId="164" fontId="45" fillId="0" borderId="1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44" fillId="0" borderId="0" xfId="0" applyFont="1" applyAlignment="1">
      <alignment wrapText="1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47" fillId="0" borderId="0" xfId="0" applyFont="1"/>
    <xf numFmtId="0" fontId="25" fillId="0" borderId="0" xfId="0" applyFont="1" applyAlignment="1">
      <alignment horizontal="left" vertical="center"/>
    </xf>
    <xf numFmtId="0" fontId="10" fillId="0" borderId="0" xfId="4" applyFont="1"/>
    <xf numFmtId="0" fontId="40" fillId="0" borderId="0" xfId="4"/>
    <xf numFmtId="0" fontId="6" fillId="0" borderId="0" xfId="4" applyFont="1"/>
    <xf numFmtId="164" fontId="13" fillId="4" borderId="1" xfId="0" applyNumberFormat="1" applyFont="1" applyFill="1" applyBorder="1" applyAlignment="1">
      <alignment horizontal="center" vertical="center"/>
    </xf>
    <xf numFmtId="164" fontId="13" fillId="4" borderId="1" xfId="0" applyNumberFormat="1" applyFont="1" applyFill="1" applyBorder="1" applyAlignment="1">
      <alignment horizontal="center" vertical="center" wrapText="1"/>
    </xf>
    <xf numFmtId="164" fontId="13" fillId="4" borderId="1" xfId="0" applyNumberFormat="1" applyFont="1" applyFill="1" applyBorder="1" applyAlignment="1">
      <alignment vertical="center" wrapText="1"/>
    </xf>
    <xf numFmtId="164" fontId="10" fillId="0" borderId="0" xfId="0" applyNumberFormat="1" applyFont="1" applyAlignment="1">
      <alignment horizontal="right" vertical="center" wrapText="1"/>
    </xf>
    <xf numFmtId="166" fontId="10" fillId="0" borderId="0" xfId="0" applyNumberFormat="1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167" fontId="10" fillId="0" borderId="0" xfId="0" applyNumberFormat="1" applyFont="1" applyAlignment="1">
      <alignment horizontal="right" vertical="center" wrapText="1"/>
    </xf>
    <xf numFmtId="164" fontId="10" fillId="0" borderId="0" xfId="0" applyNumberFormat="1" applyFont="1" applyAlignment="1">
      <alignment horizontal="right" vertical="center"/>
    </xf>
    <xf numFmtId="164" fontId="0" fillId="0" borderId="0" xfId="0" applyNumberFormat="1"/>
    <xf numFmtId="0" fontId="12" fillId="2" borderId="0" xfId="0" applyFont="1" applyFill="1" applyAlignment="1">
      <alignment horizontal="left" vertical="top"/>
    </xf>
    <xf numFmtId="164" fontId="8" fillId="2" borderId="10" xfId="0" applyNumberFormat="1" applyFont="1" applyFill="1" applyBorder="1" applyAlignment="1">
      <alignment horizontal="left" vertical="top" wrapText="1"/>
    </xf>
    <xf numFmtId="0" fontId="9" fillId="2" borderId="10" xfId="0" applyFont="1" applyFill="1" applyBorder="1" applyAlignment="1">
      <alignment vertical="top" wrapText="1"/>
    </xf>
    <xf numFmtId="164" fontId="8" fillId="2" borderId="10" xfId="0" applyNumberFormat="1" applyFont="1" applyFill="1" applyBorder="1" applyAlignment="1">
      <alignment horizontal="right" vertical="top" wrapText="1"/>
    </xf>
    <xf numFmtId="0" fontId="8" fillId="2" borderId="10" xfId="0" applyFont="1" applyFill="1" applyBorder="1" applyAlignment="1">
      <alignment vertical="top" wrapText="1"/>
    </xf>
    <xf numFmtId="164" fontId="8" fillId="0" borderId="2" xfId="0" applyNumberFormat="1" applyFont="1" applyBorder="1" applyAlignment="1">
      <alignment horizontal="center" vertical="center"/>
    </xf>
    <xf numFmtId="0" fontId="8" fillId="3" borderId="1" xfId="3" applyFont="1" applyFill="1" applyBorder="1" applyAlignment="1">
      <alignment horizontal="left" vertical="center" wrapText="1"/>
    </xf>
    <xf numFmtId="0" fontId="9" fillId="3" borderId="1" xfId="3" applyFont="1" applyFill="1" applyBorder="1" applyAlignment="1">
      <alignment horizontal="center" vertical="center" wrapText="1"/>
    </xf>
    <xf numFmtId="164" fontId="8" fillId="0" borderId="1" xfId="3" applyNumberFormat="1" applyFont="1" applyBorder="1" applyAlignment="1">
      <alignment horizontal="center" vertical="center" wrapText="1"/>
    </xf>
    <xf numFmtId="169" fontId="8" fillId="0" borderId="1" xfId="3" applyNumberFormat="1" applyFont="1" applyBorder="1" applyAlignment="1">
      <alignment horizontal="center" vertical="center" wrapText="1"/>
    </xf>
    <xf numFmtId="168" fontId="8" fillId="0" borderId="1" xfId="3" applyNumberFormat="1" applyFont="1" applyBorder="1" applyAlignment="1">
      <alignment horizontal="center" vertical="center" wrapText="1"/>
    </xf>
    <xf numFmtId="0" fontId="8" fillId="2" borderId="1" xfId="3" applyFont="1" applyFill="1" applyBorder="1" applyAlignment="1">
      <alignment horizontal="center" vertical="center" wrapText="1"/>
    </xf>
    <xf numFmtId="164" fontId="8" fillId="2" borderId="1" xfId="3" applyNumberFormat="1" applyFont="1" applyFill="1" applyBorder="1" applyAlignment="1">
      <alignment horizontal="center" vertical="center" wrapText="1"/>
    </xf>
    <xf numFmtId="168" fontId="8" fillId="2" borderId="1" xfId="3" applyNumberFormat="1" applyFont="1" applyFill="1" applyBorder="1" applyAlignment="1">
      <alignment horizontal="center" vertical="center" wrapText="1"/>
    </xf>
    <xf numFmtId="169" fontId="8" fillId="2" borderId="1" xfId="3" applyNumberFormat="1" applyFont="1" applyFill="1" applyBorder="1" applyAlignment="1">
      <alignment horizontal="center" vertical="center" wrapText="1"/>
    </xf>
    <xf numFmtId="0" fontId="48" fillId="0" borderId="0" xfId="3" applyFont="1"/>
    <xf numFmtId="0" fontId="49" fillId="0" borderId="0" xfId="3" applyFont="1"/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top" wrapText="1"/>
    </xf>
    <xf numFmtId="0" fontId="28" fillId="2" borderId="11" xfId="0" applyFont="1" applyFill="1" applyBorder="1"/>
    <xf numFmtId="164" fontId="28" fillId="2" borderId="11" xfId="0" applyNumberFormat="1" applyFont="1" applyFill="1" applyBorder="1" applyAlignment="1">
      <alignment vertical="top" wrapText="1"/>
    </xf>
    <xf numFmtId="0" fontId="30" fillId="2" borderId="0" xfId="0" applyFont="1" applyFill="1"/>
    <xf numFmtId="0" fontId="30" fillId="0" borderId="0" xfId="0" applyFont="1"/>
    <xf numFmtId="0" fontId="31" fillId="0" borderId="0" xfId="5" applyFont="1"/>
    <xf numFmtId="0" fontId="28" fillId="0" borderId="0" xfId="3" applyFont="1"/>
    <xf numFmtId="164" fontId="8" fillId="3" borderId="1" xfId="3" applyNumberFormat="1" applyFont="1" applyFill="1" applyBorder="1" applyAlignment="1">
      <alignment horizontal="left" vertical="center"/>
    </xf>
    <xf numFmtId="164" fontId="8" fillId="3" borderId="1" xfId="0" applyNumberFormat="1" applyFont="1" applyFill="1" applyBorder="1" applyAlignment="1">
      <alignment horizontal="center" vertical="center"/>
    </xf>
    <xf numFmtId="0" fontId="9" fillId="3" borderId="1" xfId="3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/>
    </xf>
    <xf numFmtId="164" fontId="8" fillId="0" borderId="7" xfId="0" applyNumberFormat="1" applyFont="1" applyBorder="1" applyAlignment="1">
      <alignment horizontal="center"/>
    </xf>
    <xf numFmtId="164" fontId="8" fillId="0" borderId="9" xfId="0" applyNumberFormat="1" applyFont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164" fontId="8" fillId="3" borderId="2" xfId="0" applyNumberFormat="1" applyFont="1" applyFill="1" applyBorder="1" applyAlignment="1">
      <alignment horizontal="left" vertical="center"/>
    </xf>
    <xf numFmtId="164" fontId="8" fillId="3" borderId="2" xfId="0" applyNumberFormat="1" applyFont="1" applyFill="1" applyBorder="1" applyAlignment="1">
      <alignment horizontal="left"/>
    </xf>
    <xf numFmtId="164" fontId="8" fillId="3" borderId="1" xfId="0" applyNumberFormat="1" applyFont="1" applyFill="1" applyBorder="1" applyAlignment="1">
      <alignment horizontal="left"/>
    </xf>
    <xf numFmtId="0" fontId="9" fillId="3" borderId="1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28" fillId="0" borderId="0" xfId="0" applyFont="1"/>
    <xf numFmtId="0" fontId="13" fillId="3" borderId="1" xfId="3" applyFont="1" applyFill="1" applyBorder="1" applyAlignment="1">
      <alignment horizontal="center" vertical="center" wrapText="1"/>
    </xf>
    <xf numFmtId="0" fontId="13" fillId="3" borderId="1" xfId="3" applyFont="1" applyFill="1" applyBorder="1" applyAlignment="1">
      <alignment vertical="top" wrapText="1"/>
    </xf>
    <xf numFmtId="0" fontId="32" fillId="3" borderId="1" xfId="3" applyFont="1" applyFill="1" applyBorder="1" applyAlignment="1">
      <alignment vertical="top" wrapText="1"/>
    </xf>
    <xf numFmtId="0" fontId="8" fillId="3" borderId="1" xfId="3" applyFont="1" applyFill="1" applyBorder="1" applyAlignment="1">
      <alignment vertical="top" wrapText="1"/>
    </xf>
    <xf numFmtId="0" fontId="8" fillId="3" borderId="2" xfId="3" applyFont="1" applyFill="1" applyBorder="1" applyAlignment="1">
      <alignment vertical="top" wrapText="1"/>
    </xf>
    <xf numFmtId="0" fontId="9" fillId="3" borderId="1" xfId="3" applyFont="1" applyFill="1" applyBorder="1" applyAlignment="1">
      <alignment vertical="top" wrapText="1"/>
    </xf>
    <xf numFmtId="0" fontId="9" fillId="3" borderId="1" xfId="4" applyFont="1" applyFill="1" applyBorder="1" applyAlignment="1">
      <alignment horizontal="center" vertical="center" wrapText="1"/>
    </xf>
    <xf numFmtId="0" fontId="49" fillId="0" borderId="0" xfId="4" applyFont="1"/>
    <xf numFmtId="0" fontId="8" fillId="3" borderId="2" xfId="4" applyFont="1" applyFill="1" applyBorder="1" applyAlignment="1">
      <alignment vertical="center" wrapText="1"/>
    </xf>
    <xf numFmtId="0" fontId="9" fillId="3" borderId="2" xfId="4" applyFont="1" applyFill="1" applyBorder="1" applyAlignment="1">
      <alignment vertical="center" wrapText="1"/>
    </xf>
    <xf numFmtId="0" fontId="13" fillId="0" borderId="1" xfId="0" applyFont="1" applyBorder="1" applyAlignment="1">
      <alignment horizontal="center"/>
    </xf>
    <xf numFmtId="0" fontId="11" fillId="0" borderId="1" xfId="0" applyFont="1" applyBorder="1"/>
    <xf numFmtId="0" fontId="11" fillId="0" borderId="1" xfId="0" applyFont="1" applyBorder="1" applyAlignment="1">
      <alignment horizontal="left" vertical="center"/>
    </xf>
    <xf numFmtId="164" fontId="11" fillId="0" borderId="1" xfId="0" applyNumberFormat="1" applyFont="1" applyBorder="1" applyAlignment="1">
      <alignment horizontal="center" vertical="center"/>
    </xf>
    <xf numFmtId="0" fontId="11" fillId="0" borderId="1" xfId="0" quotePrefix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/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/>
    </xf>
    <xf numFmtId="0" fontId="8" fillId="3" borderId="0" xfId="0" applyFont="1" applyFill="1"/>
    <xf numFmtId="164" fontId="13" fillId="3" borderId="1" xfId="0" quotePrefix="1" applyNumberFormat="1" applyFont="1" applyFill="1" applyBorder="1" applyAlignment="1">
      <alignment horizontal="center" vertical="center"/>
    </xf>
    <xf numFmtId="0" fontId="36" fillId="0" borderId="0" xfId="0" applyFont="1" applyAlignment="1">
      <alignment vertical="top" wrapText="1"/>
    </xf>
    <xf numFmtId="164" fontId="28" fillId="0" borderId="0" xfId="0" applyNumberFormat="1" applyFont="1" applyAlignment="1">
      <alignment horizontal="right" vertical="center" wrapText="1"/>
    </xf>
    <xf numFmtId="0" fontId="11" fillId="3" borderId="1" xfId="0" applyFont="1" applyFill="1" applyBorder="1" applyAlignment="1">
      <alignment horizontal="justify" vertical="center" wrapText="1"/>
    </xf>
    <xf numFmtId="0" fontId="26" fillId="0" borderId="1" xfId="0" applyFont="1" applyBorder="1" applyAlignment="1">
      <alignment horizontal="center" vertical="center" wrapText="1"/>
    </xf>
    <xf numFmtId="166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7" fontId="11" fillId="0" borderId="1" xfId="0" applyNumberFormat="1" applyFont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vertical="center"/>
    </xf>
    <xf numFmtId="0" fontId="26" fillId="0" borderId="1" xfId="0" applyFont="1" applyBorder="1" applyAlignment="1">
      <alignment horizontal="center" vertical="center"/>
    </xf>
    <xf numFmtId="0" fontId="50" fillId="3" borderId="1" xfId="4" applyFont="1" applyFill="1" applyBorder="1" applyAlignment="1">
      <alignment horizontal="center" vertical="center"/>
    </xf>
    <xf numFmtId="0" fontId="50" fillId="3" borderId="1" xfId="4" applyFont="1" applyFill="1" applyBorder="1" applyAlignment="1">
      <alignment horizontal="center" vertical="center" wrapText="1"/>
    </xf>
    <xf numFmtId="0" fontId="50" fillId="3" borderId="2" xfId="4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/>
    </xf>
    <xf numFmtId="0" fontId="32" fillId="3" borderId="1" xfId="0" applyFont="1" applyFill="1" applyBorder="1" applyAlignment="1">
      <alignment horizontal="left" vertical="center"/>
    </xf>
    <xf numFmtId="0" fontId="32" fillId="3" borderId="1" xfId="0" applyFont="1" applyFill="1" applyBorder="1" applyAlignment="1">
      <alignment horizontal="center"/>
    </xf>
    <xf numFmtId="0" fontId="37" fillId="0" borderId="0" xfId="0" applyFont="1" applyAlignment="1">
      <alignment horizontal="center"/>
    </xf>
    <xf numFmtId="0" fontId="51" fillId="0" borderId="0" xfId="0" applyFont="1"/>
    <xf numFmtId="0" fontId="27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horizontal="center"/>
    </xf>
    <xf numFmtId="0" fontId="38" fillId="0" borderId="0" xfId="0" applyFont="1" applyAlignment="1">
      <alignment horizontal="center"/>
    </xf>
    <xf numFmtId="0" fontId="52" fillId="0" borderId="0" xfId="0" applyFont="1"/>
    <xf numFmtId="0" fontId="27" fillId="0" borderId="1" xfId="0" applyFont="1" applyBorder="1" applyAlignment="1">
      <alignment horizontal="left" vertical="center"/>
    </xf>
    <xf numFmtId="0" fontId="38" fillId="0" borderId="0" xfId="0" applyFont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/>
    </xf>
    <xf numFmtId="167" fontId="41" fillId="0" borderId="1" xfId="4" applyNumberFormat="1" applyFont="1" applyBorder="1" applyAlignment="1">
      <alignment horizontal="center" vertical="center" wrapText="1"/>
    </xf>
    <xf numFmtId="167" fontId="53" fillId="0" borderId="1" xfId="4" applyNumberFormat="1" applyFont="1" applyBorder="1" applyAlignment="1">
      <alignment horizontal="center" vertical="center" wrapText="1"/>
    </xf>
    <xf numFmtId="167" fontId="41" fillId="0" borderId="10" xfId="4" applyNumberFormat="1" applyFont="1" applyBorder="1" applyAlignment="1">
      <alignment horizontal="center" vertical="center" wrapText="1"/>
    </xf>
    <xf numFmtId="0" fontId="41" fillId="0" borderId="1" xfId="4" applyFont="1" applyBorder="1" applyAlignment="1">
      <alignment horizontal="center" vertical="center"/>
    </xf>
    <xf numFmtId="0" fontId="41" fillId="0" borderId="1" xfId="4" applyFont="1" applyBorder="1" applyAlignment="1">
      <alignment horizontal="center" vertical="center" wrapText="1"/>
    </xf>
    <xf numFmtId="0" fontId="41" fillId="0" borderId="2" xfId="4" applyFont="1" applyBorder="1" applyAlignment="1">
      <alignment horizontal="center" vertical="center" wrapText="1"/>
    </xf>
    <xf numFmtId="0" fontId="13" fillId="3" borderId="1" xfId="5" applyFont="1" applyFill="1" applyBorder="1" applyAlignment="1">
      <alignment horizontal="center" vertical="center"/>
    </xf>
    <xf numFmtId="164" fontId="11" fillId="3" borderId="1" xfId="5" applyNumberFormat="1" applyFont="1" applyFill="1" applyBorder="1" applyAlignment="1">
      <alignment horizontal="center" vertical="center"/>
    </xf>
    <xf numFmtId="164" fontId="11" fillId="0" borderId="1" xfId="5" applyNumberFormat="1" applyFont="1" applyBorder="1" applyAlignment="1">
      <alignment horizontal="center" vertical="center"/>
    </xf>
    <xf numFmtId="165" fontId="11" fillId="0" borderId="1" xfId="5" applyNumberFormat="1" applyFont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9" fillId="3" borderId="10" xfId="3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34" fillId="0" borderId="0" xfId="0" applyFont="1"/>
    <xf numFmtId="0" fontId="6" fillId="0" borderId="0" xfId="0" applyFont="1"/>
    <xf numFmtId="1" fontId="28" fillId="0" borderId="0" xfId="0" applyNumberFormat="1" applyFont="1" applyAlignment="1">
      <alignment horizontal="left"/>
    </xf>
    <xf numFmtId="1" fontId="33" fillId="0" borderId="0" xfId="0" applyNumberFormat="1" applyFont="1" applyAlignment="1">
      <alignment horizontal="left"/>
    </xf>
    <xf numFmtId="0" fontId="28" fillId="0" borderId="0" xfId="0" applyFont="1" applyAlignment="1">
      <alignment horizontal="right"/>
    </xf>
    <xf numFmtId="0" fontId="28" fillId="2" borderId="0" xfId="0" applyFont="1" applyFill="1"/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right"/>
    </xf>
    <xf numFmtId="164" fontId="9" fillId="2" borderId="1" xfId="0" applyNumberFormat="1" applyFont="1" applyFill="1" applyBorder="1" applyAlignment="1">
      <alignment horizontal="center" vertical="center"/>
    </xf>
    <xf numFmtId="164" fontId="9" fillId="2" borderId="1" xfId="0" applyNumberFormat="1" applyFont="1" applyFill="1" applyBorder="1"/>
    <xf numFmtId="164" fontId="9" fillId="2" borderId="1" xfId="0" applyNumberFormat="1" applyFont="1" applyFill="1" applyBorder="1" applyAlignment="1">
      <alignment horizontal="right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right"/>
    </xf>
    <xf numFmtId="0" fontId="29" fillId="2" borderId="0" xfId="0" applyFont="1" applyFill="1" applyAlignment="1">
      <alignment horizontal="center" vertical="top" wrapText="1"/>
    </xf>
    <xf numFmtId="0" fontId="10" fillId="0" borderId="0" xfId="3" applyFont="1" applyAlignment="1">
      <alignment vertical="top"/>
    </xf>
    <xf numFmtId="0" fontId="55" fillId="0" borderId="0" xfId="3" applyFont="1" applyAlignment="1">
      <alignment vertical="top"/>
    </xf>
    <xf numFmtId="0" fontId="10" fillId="0" borderId="0" xfId="3" applyFont="1"/>
    <xf numFmtId="0" fontId="10" fillId="0" borderId="0" xfId="0" applyFont="1"/>
    <xf numFmtId="164" fontId="10" fillId="0" borderId="0" xfId="3" applyNumberFormat="1" applyFont="1" applyAlignment="1">
      <alignment horizontal="center" vertical="center" wrapText="1"/>
    </xf>
    <xf numFmtId="1" fontId="10" fillId="0" borderId="0" xfId="0" applyNumberFormat="1" applyFont="1" applyAlignment="1">
      <alignment horizontal="left"/>
    </xf>
    <xf numFmtId="0" fontId="27" fillId="0" borderId="0" xfId="0" applyFont="1"/>
    <xf numFmtId="0" fontId="27" fillId="0" borderId="0" xfId="0" applyFont="1" applyAlignment="1">
      <alignment vertical="top" wrapText="1"/>
    </xf>
    <xf numFmtId="0" fontId="56" fillId="0" borderId="0" xfId="0" applyFont="1"/>
    <xf numFmtId="0" fontId="57" fillId="0" borderId="0" xfId="0" applyFont="1" applyAlignment="1">
      <alignment wrapText="1"/>
    </xf>
    <xf numFmtId="0" fontId="11" fillId="0" borderId="0" xfId="0" applyFont="1"/>
    <xf numFmtId="0" fontId="10" fillId="2" borderId="0" xfId="3" applyFont="1" applyFill="1" applyAlignment="1">
      <alignment horizontal="left" vertical="center" wrapText="1"/>
    </xf>
    <xf numFmtId="0" fontId="29" fillId="0" borderId="12" xfId="3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3" applyFont="1" applyAlignment="1">
      <alignment horizontal="justify" vertical="center" wrapText="1"/>
    </xf>
    <xf numFmtId="0" fontId="28" fillId="2" borderId="0" xfId="0" applyFont="1" applyFill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164" fontId="28" fillId="2" borderId="11" xfId="0" applyNumberFormat="1" applyFont="1" applyFill="1" applyBorder="1" applyAlignment="1">
      <alignment horizontal="right" vertical="top" wrapText="1"/>
    </xf>
    <xf numFmtId="0" fontId="8" fillId="2" borderId="2" xfId="0" applyFont="1" applyFill="1" applyBorder="1" applyAlignment="1">
      <alignment horizontal="left" vertical="top" wrapText="1"/>
    </xf>
    <xf numFmtId="0" fontId="8" fillId="2" borderId="14" xfId="0" applyFont="1" applyFill="1" applyBorder="1" applyAlignment="1">
      <alignment horizontal="left" vertical="top" wrapText="1"/>
    </xf>
    <xf numFmtId="0" fontId="8" fillId="2" borderId="15" xfId="0" applyFont="1" applyFill="1" applyBorder="1" applyAlignment="1">
      <alignment horizontal="left" vertical="top" wrapText="1"/>
    </xf>
    <xf numFmtId="0" fontId="8" fillId="2" borderId="7" xfId="0" applyFont="1" applyFill="1" applyBorder="1" applyAlignment="1">
      <alignment horizontal="left" vertical="top" wrapText="1"/>
    </xf>
    <xf numFmtId="0" fontId="8" fillId="2" borderId="12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vertical="top" wrapText="1"/>
    </xf>
    <xf numFmtId="0" fontId="8" fillId="2" borderId="13" xfId="0" applyFont="1" applyFill="1" applyBorder="1" applyAlignment="1">
      <alignment horizontal="center" vertical="top" wrapText="1"/>
    </xf>
    <xf numFmtId="0" fontId="8" fillId="2" borderId="9" xfId="0" applyFont="1" applyFill="1" applyBorder="1" applyAlignment="1">
      <alignment horizontal="center" vertical="top" wrapText="1"/>
    </xf>
    <xf numFmtId="0" fontId="8" fillId="2" borderId="10" xfId="0" applyFont="1" applyFill="1" applyBorder="1" applyAlignment="1">
      <alignment horizontal="center" vertical="top" wrapText="1"/>
    </xf>
    <xf numFmtId="0" fontId="29" fillId="2" borderId="0" xfId="0" applyFont="1" applyFill="1" applyAlignment="1">
      <alignment horizontal="center" vertical="top" wrapText="1"/>
    </xf>
    <xf numFmtId="0" fontId="9" fillId="3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center" wrapText="1"/>
    </xf>
    <xf numFmtId="164" fontId="28" fillId="0" borderId="0" xfId="5" applyNumberFormat="1" applyFont="1" applyAlignment="1">
      <alignment horizontal="left" vertical="center"/>
    </xf>
    <xf numFmtId="0" fontId="29" fillId="0" borderId="12" xfId="5" applyFont="1" applyBorder="1" applyAlignment="1">
      <alignment horizontal="center" vertical="top" wrapText="1"/>
    </xf>
    <xf numFmtId="164" fontId="11" fillId="0" borderId="1" xfId="5" applyNumberFormat="1" applyFont="1" applyBorder="1" applyAlignment="1">
      <alignment horizontal="center" vertical="center"/>
    </xf>
    <xf numFmtId="0" fontId="10" fillId="0" borderId="11" xfId="3" applyFont="1" applyBorder="1" applyAlignment="1">
      <alignment vertical="top"/>
    </xf>
    <xf numFmtId="164" fontId="8" fillId="0" borderId="1" xfId="3" applyNumberFormat="1" applyFont="1" applyBorder="1" applyAlignment="1">
      <alignment horizontal="right" vertical="center"/>
    </xf>
    <xf numFmtId="164" fontId="8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left" vertical="center"/>
    </xf>
    <xf numFmtId="164" fontId="8" fillId="3" borderId="1" xfId="3" applyNumberFormat="1" applyFont="1" applyFill="1" applyBorder="1" applyAlignment="1">
      <alignment horizontal="left" vertical="center"/>
    </xf>
    <xf numFmtId="0" fontId="29" fillId="0" borderId="12" xfId="3" applyFont="1" applyBorder="1" applyAlignment="1">
      <alignment horizontal="center" vertical="top" wrapText="1"/>
    </xf>
    <xf numFmtId="0" fontId="9" fillId="3" borderId="1" xfId="3" applyFont="1" applyFill="1" applyBorder="1" applyAlignment="1">
      <alignment horizontal="center" vertical="top"/>
    </xf>
    <xf numFmtId="0" fontId="9" fillId="3" borderId="1" xfId="3" applyFont="1" applyFill="1" applyBorder="1" applyAlignment="1">
      <alignment horizontal="center" vertical="center" wrapText="1"/>
    </xf>
    <xf numFmtId="10" fontId="8" fillId="0" borderId="3" xfId="3" applyNumberFormat="1" applyFont="1" applyBorder="1" applyAlignment="1">
      <alignment horizontal="center" vertical="center"/>
    </xf>
    <xf numFmtId="10" fontId="8" fillId="0" borderId="11" xfId="3" applyNumberFormat="1" applyFont="1" applyBorder="1" applyAlignment="1">
      <alignment horizontal="center" vertical="center"/>
    </xf>
    <xf numFmtId="10" fontId="8" fillId="0" borderId="4" xfId="3" applyNumberFormat="1" applyFont="1" applyBorder="1" applyAlignment="1">
      <alignment horizontal="center" vertical="center"/>
    </xf>
    <xf numFmtId="10" fontId="8" fillId="0" borderId="5" xfId="3" applyNumberFormat="1" applyFont="1" applyBorder="1" applyAlignment="1">
      <alignment horizontal="center" vertical="center"/>
    </xf>
    <xf numFmtId="10" fontId="8" fillId="0" borderId="0" xfId="3" applyNumberFormat="1" applyFont="1" applyAlignment="1">
      <alignment horizontal="center" vertical="center"/>
    </xf>
    <xf numFmtId="10" fontId="8" fillId="0" borderId="6" xfId="3" applyNumberFormat="1" applyFont="1" applyBorder="1" applyAlignment="1">
      <alignment horizontal="center" vertical="center"/>
    </xf>
    <xf numFmtId="10" fontId="8" fillId="0" borderId="7" xfId="3" applyNumberFormat="1" applyFont="1" applyBorder="1" applyAlignment="1">
      <alignment horizontal="center" vertical="center"/>
    </xf>
    <xf numFmtId="10" fontId="8" fillId="0" borderId="12" xfId="3" applyNumberFormat="1" applyFont="1" applyBorder="1" applyAlignment="1">
      <alignment horizontal="center" vertical="center"/>
    </xf>
    <xf numFmtId="10" fontId="8" fillId="0" borderId="8" xfId="3" applyNumberFormat="1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left" vertical="center"/>
    </xf>
    <xf numFmtId="164" fontId="8" fillId="0" borderId="14" xfId="0" applyNumberFormat="1" applyFont="1" applyBorder="1" applyAlignment="1">
      <alignment horizontal="left" vertical="center"/>
    </xf>
    <xf numFmtId="164" fontId="8" fillId="0" borderId="15" xfId="0" applyNumberFormat="1" applyFont="1" applyBorder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8" fillId="0" borderId="12" xfId="0" applyFont="1" applyBorder="1" applyAlignment="1">
      <alignment horizontal="right"/>
    </xf>
    <xf numFmtId="0" fontId="10" fillId="0" borderId="11" xfId="0" applyFont="1" applyBorder="1" applyAlignment="1">
      <alignment horizontal="left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13" fillId="3" borderId="1" xfId="3" applyFont="1" applyFill="1" applyBorder="1" applyAlignment="1">
      <alignment horizontal="center" vertical="center" wrapText="1"/>
    </xf>
    <xf numFmtId="0" fontId="9" fillId="3" borderId="1" xfId="3" applyFont="1" applyFill="1" applyBorder="1" applyAlignment="1">
      <alignment horizontal="center"/>
    </xf>
    <xf numFmtId="0" fontId="29" fillId="0" borderId="0" xfId="3" applyFont="1" applyAlignment="1">
      <alignment horizontal="center" vertical="center" wrapText="1"/>
    </xf>
    <xf numFmtId="0" fontId="10" fillId="0" borderId="0" xfId="3" applyFont="1" applyAlignment="1">
      <alignment horizontal="left" vertical="center"/>
    </xf>
    <xf numFmtId="164" fontId="10" fillId="0" borderId="0" xfId="3" applyNumberFormat="1" applyFont="1" applyAlignment="1">
      <alignment horizontal="right" vertical="center" wrapText="1"/>
    </xf>
    <xf numFmtId="0" fontId="55" fillId="0" borderId="11" xfId="0" applyFont="1" applyBorder="1" applyAlignment="1">
      <alignment horizontal="left" vertical="center"/>
    </xf>
    <xf numFmtId="1" fontId="10" fillId="0" borderId="11" xfId="0" applyNumberFormat="1" applyFont="1" applyBorder="1" applyAlignment="1">
      <alignment horizontal="left"/>
    </xf>
    <xf numFmtId="0" fontId="29" fillId="0" borderId="12" xfId="3" applyFont="1" applyBorder="1" applyAlignment="1">
      <alignment horizontal="center" vertical="top"/>
    </xf>
    <xf numFmtId="0" fontId="8" fillId="0" borderId="1" xfId="4" applyFont="1" applyBorder="1" applyAlignment="1">
      <alignment vertical="center" wrapText="1"/>
    </xf>
    <xf numFmtId="0" fontId="8" fillId="0" borderId="2" xfId="4" applyFont="1" applyBorder="1" applyAlignment="1">
      <alignment vertical="center" wrapText="1"/>
    </xf>
    <xf numFmtId="0" fontId="9" fillId="0" borderId="1" xfId="4" applyFont="1" applyBorder="1" applyAlignment="1">
      <alignment vertical="center" wrapText="1"/>
    </xf>
    <xf numFmtId="0" fontId="9" fillId="0" borderId="2" xfId="4" applyFont="1" applyBorder="1" applyAlignment="1">
      <alignment vertical="center" wrapText="1"/>
    </xf>
    <xf numFmtId="0" fontId="10" fillId="0" borderId="0" xfId="4" applyFont="1" applyAlignment="1">
      <alignment horizontal="left" vertical="center" wrapText="1"/>
    </xf>
    <xf numFmtId="0" fontId="8" fillId="0" borderId="14" xfId="4" applyFont="1" applyBorder="1" applyAlignment="1">
      <alignment vertical="center" wrapText="1"/>
    </xf>
    <xf numFmtId="0" fontId="8" fillId="0" borderId="15" xfId="4" applyFont="1" applyBorder="1" applyAlignment="1">
      <alignment vertical="center" wrapText="1"/>
    </xf>
    <xf numFmtId="0" fontId="8" fillId="0" borderId="2" xfId="3" applyFont="1" applyBorder="1" applyAlignment="1">
      <alignment horizontal="left" vertical="top"/>
    </xf>
    <xf numFmtId="0" fontId="8" fillId="0" borderId="14" xfId="3" applyFont="1" applyBorder="1" applyAlignment="1">
      <alignment horizontal="left" vertical="top"/>
    </xf>
    <xf numFmtId="0" fontId="8" fillId="0" borderId="15" xfId="3" applyFont="1" applyBorder="1" applyAlignment="1">
      <alignment horizontal="left" vertical="top"/>
    </xf>
    <xf numFmtId="0" fontId="8" fillId="0" borderId="2" xfId="3" applyFont="1" applyBorder="1" applyAlignment="1">
      <alignment horizontal="left" vertical="top" wrapText="1"/>
    </xf>
    <xf numFmtId="0" fontId="8" fillId="0" borderId="14" xfId="3" applyFont="1" applyBorder="1" applyAlignment="1">
      <alignment horizontal="left" vertical="top" wrapText="1"/>
    </xf>
    <xf numFmtId="0" fontId="8" fillId="0" borderId="15" xfId="3" applyFont="1" applyBorder="1" applyAlignment="1">
      <alignment horizontal="left" vertical="top" wrapText="1"/>
    </xf>
    <xf numFmtId="0" fontId="8" fillId="3" borderId="10" xfId="4" applyFont="1" applyFill="1" applyBorder="1" applyAlignment="1">
      <alignment horizontal="left" vertical="center" wrapText="1"/>
    </xf>
    <xf numFmtId="0" fontId="8" fillId="3" borderId="9" xfId="4" applyFont="1" applyFill="1" applyBorder="1" applyAlignment="1">
      <alignment horizontal="left" vertical="center" wrapText="1"/>
    </xf>
    <xf numFmtId="0" fontId="9" fillId="3" borderId="10" xfId="4" applyFont="1" applyFill="1" applyBorder="1" applyAlignment="1">
      <alignment horizontal="left" vertical="center" wrapText="1"/>
    </xf>
    <xf numFmtId="0" fontId="9" fillId="3" borderId="9" xfId="4" applyFont="1" applyFill="1" applyBorder="1" applyAlignment="1">
      <alignment horizontal="left" vertical="center" wrapText="1"/>
    </xf>
    <xf numFmtId="0" fontId="29" fillId="0" borderId="0" xfId="4" applyFont="1" applyAlignment="1">
      <alignment horizontal="center" vertical="top" wrapText="1"/>
    </xf>
    <xf numFmtId="1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64" fontId="10" fillId="0" borderId="1" xfId="0" applyNumberFormat="1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1" fontId="9" fillId="0" borderId="1" xfId="0" applyNumberFormat="1" applyFont="1" applyBorder="1" applyAlignment="1">
      <alignment horizontal="left"/>
    </xf>
    <xf numFmtId="1" fontId="9" fillId="0" borderId="1" xfId="0" applyNumberFormat="1" applyFont="1" applyBorder="1" applyAlignment="1">
      <alignment horizontal="left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Border="1"/>
    <xf numFmtId="0" fontId="8" fillId="0" borderId="1" xfId="0" applyFont="1" applyBorder="1"/>
    <xf numFmtId="1" fontId="9" fillId="0" borderId="1" xfId="0" applyNumberFormat="1" applyFont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13" fillId="0" borderId="1" xfId="0" applyFont="1" applyBorder="1" applyAlignment="1">
      <alignment horizontal="left" vertical="center"/>
    </xf>
    <xf numFmtId="0" fontId="28" fillId="0" borderId="1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3" fillId="3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35" fillId="4" borderId="1" xfId="0" applyFont="1" applyFill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/>
    </xf>
    <xf numFmtId="0" fontId="10" fillId="0" borderId="0" xfId="0" applyFont="1"/>
    <xf numFmtId="0" fontId="27" fillId="0" borderId="11" xfId="0" applyFont="1" applyBorder="1" applyAlignment="1">
      <alignment horizontal="right"/>
    </xf>
    <xf numFmtId="0" fontId="29" fillId="0" borderId="12" xfId="0" applyFont="1" applyBorder="1" applyAlignment="1">
      <alignment horizontal="center"/>
    </xf>
    <xf numFmtId="0" fontId="54" fillId="0" borderId="12" xfId="4" applyFont="1" applyBorder="1" applyAlignment="1">
      <alignment horizontal="center" vertical="center" wrapText="1"/>
    </xf>
    <xf numFmtId="0" fontId="54" fillId="0" borderId="12" xfId="4" applyFont="1" applyBorder="1" applyAlignment="1">
      <alignment horizontal="center" vertical="center"/>
    </xf>
    <xf numFmtId="0" fontId="10" fillId="0" borderId="11" xfId="4" applyFont="1" applyBorder="1" applyAlignment="1">
      <alignment horizontal="left"/>
    </xf>
    <xf numFmtId="0" fontId="10" fillId="0" borderId="11" xfId="4" applyFont="1" applyBorder="1" applyAlignment="1">
      <alignment horizontal="right"/>
    </xf>
    <xf numFmtId="0" fontId="29" fillId="0" borderId="0" xfId="0" applyFont="1" applyAlignment="1">
      <alignment horizontal="center" vertical="center" wrapText="1"/>
    </xf>
  </cellXfs>
  <cellStyles count="6">
    <cellStyle name="Normal" xfId="0" builtinId="0"/>
    <cellStyle name="Normal 12" xfId="1"/>
    <cellStyle name="Normal 2" xfId="2"/>
    <cellStyle name="Normal 3" xfId="3"/>
    <cellStyle name="Normal 4" xfId="4"/>
    <cellStyle name="Normal_12_3 Table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hankaradhikari\Downloads\file:\D:\Doe%20Files\FY%202076-77\budget%20fy%2076-77\Final%20education%2076-77%20Local%20&amp;%20Province\Budget%20for%20FY%202076-77-SSDP%20&amp;%20Teacher%20salary%201-3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Student%20Data%202078-07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rd class  grade milan himali"/>
      <sheetName val="3rd class grade millan others"/>
      <sheetName val="himali sal"/>
      <sheetName val="othrers"/>
      <sheetName val="teacher calculation"/>
      <sheetName val="Darbandi diff lfinal"/>
      <sheetName val="Total darbandi "/>
      <sheetName val="SSDP 2"/>
      <sheetName val="SSDP 1"/>
      <sheetName val="All smmary "/>
      <sheetName val="final summary &amp; budget"/>
      <sheetName val="Final Summary for local trans"/>
      <sheetName val="LMBIS uplod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58">
          <cell r="E58">
            <v>290</v>
          </cell>
        </row>
      </sheetData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udent Details"/>
    </sheetNames>
    <sheetDataSet>
      <sheetData sheetId="0" refreshError="1">
        <row r="3">
          <cell r="H3">
            <v>679</v>
          </cell>
        </row>
        <row r="5">
          <cell r="H5">
            <v>602</v>
          </cell>
        </row>
        <row r="6">
          <cell r="H6">
            <v>350</v>
          </cell>
        </row>
        <row r="7">
          <cell r="H7">
            <v>525</v>
          </cell>
        </row>
        <row r="8">
          <cell r="H8">
            <v>162</v>
          </cell>
        </row>
        <row r="9">
          <cell r="H9">
            <v>47</v>
          </cell>
        </row>
        <row r="10">
          <cell r="H10">
            <v>485</v>
          </cell>
        </row>
        <row r="12">
          <cell r="H12">
            <v>111</v>
          </cell>
        </row>
        <row r="13">
          <cell r="H13">
            <v>573</v>
          </cell>
        </row>
        <row r="15">
          <cell r="H15">
            <v>252</v>
          </cell>
        </row>
        <row r="16">
          <cell r="H16">
            <v>248</v>
          </cell>
        </row>
        <row r="18">
          <cell r="H18">
            <v>48</v>
          </cell>
        </row>
        <row r="19">
          <cell r="H19">
            <v>278</v>
          </cell>
        </row>
        <row r="20">
          <cell r="H20">
            <v>347</v>
          </cell>
        </row>
        <row r="22">
          <cell r="H22">
            <v>26</v>
          </cell>
        </row>
        <row r="23">
          <cell r="H23">
            <v>325</v>
          </cell>
        </row>
        <row r="25">
          <cell r="H25">
            <v>25</v>
          </cell>
        </row>
        <row r="26">
          <cell r="H26">
            <v>353</v>
          </cell>
        </row>
        <row r="28">
          <cell r="H28">
            <v>83</v>
          </cell>
        </row>
        <row r="29">
          <cell r="H29">
            <v>343</v>
          </cell>
        </row>
        <row r="30">
          <cell r="H30">
            <v>7</v>
          </cell>
        </row>
        <row r="31">
          <cell r="H31">
            <v>292</v>
          </cell>
        </row>
        <row r="32">
          <cell r="H32">
            <v>371</v>
          </cell>
        </row>
        <row r="39">
          <cell r="H39">
            <v>183</v>
          </cell>
        </row>
        <row r="41">
          <cell r="H41">
            <v>374</v>
          </cell>
        </row>
        <row r="42">
          <cell r="H42">
            <v>21</v>
          </cell>
        </row>
        <row r="43">
          <cell r="H43">
            <v>50</v>
          </cell>
        </row>
        <row r="44">
          <cell r="H44">
            <v>77</v>
          </cell>
        </row>
        <row r="46">
          <cell r="H46">
            <v>185</v>
          </cell>
        </row>
        <row r="48">
          <cell r="H48">
            <v>84</v>
          </cell>
        </row>
        <row r="49">
          <cell r="H49">
            <v>208</v>
          </cell>
        </row>
        <row r="51">
          <cell r="H51">
            <v>216</v>
          </cell>
        </row>
        <row r="52">
          <cell r="H52">
            <v>51</v>
          </cell>
        </row>
        <row r="53">
          <cell r="H53">
            <v>56</v>
          </cell>
        </row>
        <row r="55">
          <cell r="H55">
            <v>51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9"/>
  <sheetViews>
    <sheetView tabSelected="1" view="pageBreakPreview" zoomScaleNormal="100" zoomScaleSheetLayoutView="100" workbookViewId="0">
      <selection sqref="A1:F1"/>
    </sheetView>
  </sheetViews>
  <sheetFormatPr defaultColWidth="8.77734375" defaultRowHeight="19.5"/>
  <cols>
    <col min="1" max="1" width="9.109375" style="10" customWidth="1"/>
    <col min="2" max="2" width="16.77734375" style="10" customWidth="1"/>
    <col min="3" max="3" width="13.77734375" style="10" customWidth="1"/>
    <col min="4" max="4" width="16.6640625" style="10" customWidth="1"/>
    <col min="5" max="5" width="17.44140625" style="10" customWidth="1"/>
    <col min="6" max="6" width="25.33203125" style="10" customWidth="1"/>
    <col min="7" max="16384" width="8.77734375" style="10"/>
  </cols>
  <sheetData>
    <row r="1" spans="1:6" ht="34.5" customHeight="1">
      <c r="A1" s="269" t="s">
        <v>221</v>
      </c>
      <c r="B1" s="269"/>
      <c r="C1" s="269"/>
      <c r="D1" s="269"/>
      <c r="E1" s="269"/>
      <c r="F1" s="269"/>
    </row>
    <row r="2" spans="1:6" s="11" customFormat="1" ht="57.75" customHeight="1">
      <c r="A2" s="146" t="s">
        <v>31</v>
      </c>
      <c r="B2" s="146" t="s">
        <v>289</v>
      </c>
      <c r="C2" s="146" t="s">
        <v>288</v>
      </c>
      <c r="D2" s="146" t="s">
        <v>290</v>
      </c>
      <c r="E2" s="146" t="s">
        <v>199</v>
      </c>
      <c r="F2" s="241" t="s">
        <v>200</v>
      </c>
    </row>
    <row r="3" spans="1:6" ht="24.75" customHeight="1">
      <c r="A3" s="145" t="s">
        <v>142</v>
      </c>
      <c r="B3" s="147">
        <v>262</v>
      </c>
      <c r="C3" s="147">
        <v>29535</v>
      </c>
      <c r="D3" s="147">
        <v>1053054</v>
      </c>
      <c r="E3" s="148">
        <v>73.7</v>
      </c>
      <c r="F3" s="148">
        <v>55.6</v>
      </c>
    </row>
    <row r="4" spans="1:6" s="13" customFormat="1" ht="24" customHeight="1">
      <c r="A4" s="145" t="s">
        <v>143</v>
      </c>
      <c r="B4" s="147">
        <v>500</v>
      </c>
      <c r="C4" s="147">
        <v>30035</v>
      </c>
      <c r="D4" s="147">
        <v>1047123</v>
      </c>
      <c r="E4" s="148">
        <v>76.7</v>
      </c>
      <c r="F4" s="148">
        <v>56.9</v>
      </c>
    </row>
    <row r="5" spans="1:6" s="13" customFormat="1" ht="24" customHeight="1">
      <c r="A5" s="145" t="s">
        <v>144</v>
      </c>
      <c r="B5" s="147">
        <v>500</v>
      </c>
      <c r="C5" s="147">
        <v>30448</v>
      </c>
      <c r="D5" s="147">
        <v>1014339</v>
      </c>
      <c r="E5" s="148">
        <v>77.7</v>
      </c>
      <c r="F5" s="148">
        <v>59.6</v>
      </c>
    </row>
    <row r="6" spans="1:6" s="13" customFormat="1" ht="24" customHeight="1">
      <c r="A6" s="145" t="s">
        <v>145</v>
      </c>
      <c r="B6" s="99" t="s">
        <v>0</v>
      </c>
      <c r="C6" s="147">
        <v>30448</v>
      </c>
      <c r="D6" s="147">
        <v>977365</v>
      </c>
      <c r="E6" s="148">
        <v>81</v>
      </c>
      <c r="F6" s="148">
        <v>62.4</v>
      </c>
    </row>
    <row r="7" spans="1:6" s="13" customFormat="1" ht="24" customHeight="1">
      <c r="A7" s="145" t="s">
        <v>146</v>
      </c>
      <c r="B7" s="99" t="s">
        <v>0</v>
      </c>
      <c r="C7" s="147">
        <v>30448</v>
      </c>
      <c r="D7" s="149">
        <v>973413</v>
      </c>
      <c r="E7" s="148">
        <v>82.9</v>
      </c>
      <c r="F7" s="148">
        <v>64.7</v>
      </c>
    </row>
    <row r="8" spans="1:6" s="13" customFormat="1" ht="24" customHeight="1">
      <c r="A8" s="145" t="s">
        <v>147</v>
      </c>
      <c r="B8" s="150" t="s">
        <v>0</v>
      </c>
      <c r="C8" s="151">
        <v>36538</v>
      </c>
      <c r="D8" s="152">
        <v>957087</v>
      </c>
      <c r="E8" s="153">
        <v>84.1</v>
      </c>
      <c r="F8" s="153">
        <v>66.3</v>
      </c>
    </row>
    <row r="9" spans="1:6" s="13" customFormat="1" ht="24" customHeight="1">
      <c r="A9" s="145" t="s">
        <v>148</v>
      </c>
      <c r="B9" s="150" t="s">
        <v>0</v>
      </c>
      <c r="C9" s="151">
        <v>35993</v>
      </c>
      <c r="D9" s="151">
        <v>973900</v>
      </c>
      <c r="E9" s="153">
        <v>84.7</v>
      </c>
      <c r="F9" s="153">
        <v>66.900000000000006</v>
      </c>
    </row>
    <row r="10" spans="1:6" s="13" customFormat="1" ht="24" customHeight="1">
      <c r="A10" s="145" t="s">
        <v>167</v>
      </c>
      <c r="B10" s="150">
        <v>527</v>
      </c>
      <c r="C10" s="151">
        <v>36450</v>
      </c>
      <c r="D10" s="151">
        <v>1105561</v>
      </c>
      <c r="E10" s="153">
        <v>86.2</v>
      </c>
      <c r="F10" s="153">
        <v>68.599999999999994</v>
      </c>
    </row>
    <row r="11" spans="1:6" s="13" customFormat="1" ht="24" customHeight="1">
      <c r="A11" s="145" t="s">
        <v>170</v>
      </c>
      <c r="B11" s="150">
        <v>262</v>
      </c>
      <c r="C11" s="151">
        <v>36712</v>
      </c>
      <c r="D11" s="151">
        <v>1113596</v>
      </c>
      <c r="E11" s="153">
        <v>87.6</v>
      </c>
      <c r="F11" s="153">
        <v>70.2</v>
      </c>
    </row>
    <row r="12" spans="1:6" s="15" customFormat="1" ht="24" customHeight="1">
      <c r="A12" s="145" t="s">
        <v>182</v>
      </c>
      <c r="B12" s="150">
        <v>-181</v>
      </c>
      <c r="C12" s="151">
        <v>36531</v>
      </c>
      <c r="D12" s="151">
        <v>1010195</v>
      </c>
      <c r="E12" s="153">
        <v>89.6</v>
      </c>
      <c r="F12" s="153">
        <v>74.900000000000006</v>
      </c>
    </row>
    <row r="13" spans="1:6" s="15" customFormat="1" ht="24" customHeight="1">
      <c r="A13" s="145" t="s">
        <v>287</v>
      </c>
      <c r="B13" s="150">
        <v>4123</v>
      </c>
      <c r="C13" s="151">
        <v>40654</v>
      </c>
      <c r="D13" s="151">
        <v>1208425</v>
      </c>
      <c r="E13" s="153">
        <v>94.9</v>
      </c>
      <c r="F13" s="153">
        <v>76.7</v>
      </c>
    </row>
    <row r="14" spans="1:6" s="15" customFormat="1" ht="24" customHeight="1">
      <c r="A14" s="268" t="s">
        <v>304</v>
      </c>
      <c r="B14" s="268"/>
      <c r="C14" s="268"/>
      <c r="D14" s="268"/>
      <c r="E14" s="268"/>
      <c r="F14" s="268"/>
    </row>
    <row r="15" spans="1:6" s="15" customFormat="1" ht="24" customHeight="1">
      <c r="A15" s="10"/>
      <c r="B15" s="10"/>
      <c r="C15" s="10"/>
      <c r="D15" s="10"/>
      <c r="E15" s="10"/>
      <c r="F15" s="10"/>
    </row>
    <row r="16" spans="1:6" s="15" customFormat="1" ht="24" customHeight="1">
      <c r="A16" s="10"/>
      <c r="B16" s="10"/>
      <c r="C16" s="10"/>
      <c r="D16" s="10"/>
      <c r="E16" s="10"/>
      <c r="F16" s="10"/>
    </row>
    <row r="17" spans="1:6" s="15" customFormat="1" ht="24" customHeight="1">
      <c r="A17" s="10"/>
      <c r="B17" s="10"/>
      <c r="C17" s="10"/>
      <c r="D17" s="10"/>
      <c r="E17" s="10"/>
      <c r="F17" s="10"/>
    </row>
    <row r="18" spans="1:6" s="154" customFormat="1">
      <c r="A18" s="10"/>
      <c r="B18" s="10"/>
      <c r="C18" s="10"/>
      <c r="D18" s="10"/>
      <c r="E18" s="10"/>
      <c r="F18" s="10"/>
    </row>
    <row r="31" spans="1:6">
      <c r="B31" s="102"/>
      <c r="C31" s="102"/>
      <c r="D31" s="102"/>
      <c r="E31" s="102"/>
      <c r="F31" s="102"/>
    </row>
    <row r="32" spans="1:6">
      <c r="B32" s="102"/>
      <c r="C32" s="102"/>
      <c r="D32" s="102"/>
      <c r="E32" s="102"/>
      <c r="F32" s="102"/>
    </row>
    <row r="33" spans="2:6">
      <c r="B33" s="102"/>
      <c r="C33" s="102"/>
      <c r="D33" s="102"/>
      <c r="E33" s="102"/>
      <c r="F33" s="102"/>
    </row>
    <row r="34" spans="2:6">
      <c r="B34" s="102"/>
      <c r="C34" s="102"/>
      <c r="D34" s="102"/>
      <c r="E34" s="102"/>
      <c r="F34" s="102"/>
    </row>
    <row r="35" spans="2:6">
      <c r="B35" s="102"/>
      <c r="C35" s="102"/>
      <c r="D35" s="102"/>
      <c r="E35" s="102"/>
      <c r="F35" s="102"/>
    </row>
    <row r="36" spans="2:6">
      <c r="B36" s="102"/>
      <c r="C36" s="102"/>
      <c r="D36" s="102"/>
      <c r="E36" s="102"/>
      <c r="F36" s="102"/>
    </row>
    <row r="37" spans="2:6">
      <c r="B37" s="102"/>
      <c r="C37" s="102"/>
      <c r="D37" s="102"/>
      <c r="E37" s="102"/>
      <c r="F37" s="102"/>
    </row>
    <row r="38" spans="2:6">
      <c r="B38" s="102"/>
      <c r="C38" s="102"/>
      <c r="D38" s="102"/>
      <c r="E38" s="102"/>
      <c r="F38" s="102"/>
    </row>
    <row r="39" spans="2:6">
      <c r="B39" s="102"/>
      <c r="C39" s="102"/>
      <c r="D39" s="102"/>
      <c r="E39" s="102"/>
      <c r="F39" s="102"/>
    </row>
    <row r="40" spans="2:6">
      <c r="B40" s="102"/>
      <c r="C40" s="102"/>
      <c r="D40" s="102"/>
      <c r="E40" s="102"/>
      <c r="F40" s="102"/>
    </row>
    <row r="41" spans="2:6">
      <c r="B41" s="102"/>
      <c r="C41" s="102"/>
      <c r="D41" s="102"/>
      <c r="E41" s="102"/>
      <c r="F41" s="102"/>
    </row>
    <row r="42" spans="2:6">
      <c r="B42" s="102"/>
      <c r="C42" s="102"/>
      <c r="D42" s="102"/>
      <c r="E42" s="102"/>
      <c r="F42" s="102"/>
    </row>
    <row r="43" spans="2:6">
      <c r="B43" s="102"/>
      <c r="C43" s="102"/>
      <c r="D43" s="102"/>
      <c r="E43" s="102"/>
      <c r="F43" s="102"/>
    </row>
    <row r="44" spans="2:6">
      <c r="B44" s="102"/>
      <c r="C44" s="102"/>
      <c r="D44" s="102"/>
      <c r="E44" s="102"/>
      <c r="F44" s="102"/>
    </row>
    <row r="45" spans="2:6">
      <c r="B45" s="102"/>
      <c r="C45" s="102"/>
      <c r="D45" s="102"/>
      <c r="E45" s="102"/>
      <c r="F45" s="102"/>
    </row>
    <row r="46" spans="2:6">
      <c r="B46" s="102"/>
      <c r="C46" s="102"/>
      <c r="D46" s="102"/>
      <c r="E46" s="102"/>
      <c r="F46" s="102"/>
    </row>
    <row r="47" spans="2:6">
      <c r="B47" s="102"/>
      <c r="C47" s="102"/>
      <c r="D47" s="102"/>
      <c r="E47" s="102"/>
      <c r="F47" s="102"/>
    </row>
    <row r="48" spans="2:6">
      <c r="B48" s="102"/>
      <c r="C48" s="102"/>
      <c r="D48" s="102"/>
      <c r="E48" s="102"/>
      <c r="F48" s="102"/>
    </row>
    <row r="49" spans="2:6">
      <c r="B49" s="102"/>
      <c r="C49" s="102"/>
      <c r="D49" s="102"/>
      <c r="E49" s="102"/>
      <c r="F49" s="102"/>
    </row>
  </sheetData>
  <mergeCells count="2">
    <mergeCell ref="A14:F14"/>
    <mergeCell ref="A1:F1"/>
  </mergeCells>
  <phoneticPr fontId="6" type="noConversion"/>
  <printOptions horizontalCentered="1" verticalCentered="1"/>
  <pageMargins left="0.7" right="0.7" top="0.75" bottom="0.75" header="0.3" footer="0.3"/>
  <pageSetup paperSize="138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0"/>
  <sheetViews>
    <sheetView view="pageBreakPreview" zoomScaleNormal="100" zoomScaleSheetLayoutView="100" workbookViewId="0">
      <selection activeCell="B19" sqref="B19:F19"/>
    </sheetView>
  </sheetViews>
  <sheetFormatPr defaultColWidth="11.5546875" defaultRowHeight="12.75"/>
  <cols>
    <col min="1" max="1" width="5.44140625" style="18" customWidth="1"/>
    <col min="2" max="2" width="27.5546875" style="18" customWidth="1"/>
    <col min="3" max="11" width="14.77734375" style="244" customWidth="1"/>
    <col min="12" max="16384" width="11.5546875" style="18"/>
  </cols>
  <sheetData>
    <row r="1" spans="1:11" ht="30.75">
      <c r="A1" s="357" t="s">
        <v>486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</row>
    <row r="2" spans="1:11" s="243" customFormat="1" ht="17.25">
      <c r="A2" s="348" t="s">
        <v>32</v>
      </c>
      <c r="B2" s="349"/>
      <c r="C2" s="356" t="s">
        <v>31</v>
      </c>
      <c r="D2" s="356"/>
      <c r="E2" s="356"/>
      <c r="F2" s="356"/>
      <c r="G2" s="356"/>
      <c r="H2" s="356"/>
      <c r="I2" s="356"/>
      <c r="J2" s="356"/>
      <c r="K2" s="356"/>
    </row>
    <row r="3" spans="1:11" s="243" customFormat="1" ht="17.25">
      <c r="A3" s="349"/>
      <c r="B3" s="349"/>
      <c r="C3" s="240" t="s">
        <v>60</v>
      </c>
      <c r="D3" s="240" t="s">
        <v>61</v>
      </c>
      <c r="E3" s="240" t="s">
        <v>82</v>
      </c>
      <c r="F3" s="240" t="s">
        <v>118</v>
      </c>
      <c r="G3" s="240" t="s">
        <v>138</v>
      </c>
      <c r="H3" s="240" t="s">
        <v>130</v>
      </c>
      <c r="I3" s="240" t="s">
        <v>169</v>
      </c>
      <c r="J3" s="240" t="s">
        <v>187</v>
      </c>
      <c r="K3" s="240" t="s">
        <v>238</v>
      </c>
    </row>
    <row r="4" spans="1:11" ht="19.5">
      <c r="A4" s="60" t="s">
        <v>4</v>
      </c>
      <c r="B4" s="350" t="s">
        <v>450</v>
      </c>
      <c r="C4" s="350"/>
      <c r="D4" s="350"/>
      <c r="E4" s="350"/>
      <c r="F4" s="350"/>
      <c r="G4" s="76"/>
      <c r="H4" s="76"/>
      <c r="I4" s="76"/>
      <c r="J4" s="77"/>
      <c r="K4" s="78"/>
    </row>
    <row r="5" spans="1:11" ht="19.5">
      <c r="A5" s="25">
        <v>1</v>
      </c>
      <c r="B5" s="59" t="s">
        <v>241</v>
      </c>
      <c r="C5" s="79">
        <v>12353</v>
      </c>
      <c r="D5" s="79">
        <v>3338</v>
      </c>
      <c r="E5" s="80">
        <v>13322</v>
      </c>
      <c r="F5" s="81">
        <v>13206</v>
      </c>
      <c r="G5" s="81">
        <v>13586</v>
      </c>
      <c r="H5" s="81">
        <v>26256</v>
      </c>
      <c r="I5" s="81">
        <v>27577</v>
      </c>
      <c r="J5" s="82">
        <v>32488</v>
      </c>
      <c r="K5" s="81">
        <f>15753+13319</f>
        <v>29072</v>
      </c>
    </row>
    <row r="6" spans="1:11" ht="19.5">
      <c r="A6" s="25">
        <v>2</v>
      </c>
      <c r="B6" s="59" t="s">
        <v>5</v>
      </c>
      <c r="C6" s="79">
        <v>1472</v>
      </c>
      <c r="D6" s="79">
        <v>2212</v>
      </c>
      <c r="E6" s="80">
        <v>1496</v>
      </c>
      <c r="F6" s="81">
        <v>1824</v>
      </c>
      <c r="G6" s="81">
        <v>1965</v>
      </c>
      <c r="H6" s="81">
        <v>2798</v>
      </c>
      <c r="I6" s="81">
        <v>1662</v>
      </c>
      <c r="J6" s="82">
        <v>4236</v>
      </c>
      <c r="K6" s="81">
        <f>1692+904</f>
        <v>2596</v>
      </c>
    </row>
    <row r="7" spans="1:11" ht="19.5">
      <c r="A7" s="25">
        <v>3</v>
      </c>
      <c r="B7" s="59" t="s">
        <v>6</v>
      </c>
      <c r="C7" s="79">
        <v>5421</v>
      </c>
      <c r="D7" s="79">
        <v>1291</v>
      </c>
      <c r="E7" s="80">
        <v>7616</v>
      </c>
      <c r="F7" s="81">
        <v>9402</v>
      </c>
      <c r="G7" s="81">
        <v>5034</v>
      </c>
      <c r="H7" s="81">
        <v>10885</v>
      </c>
      <c r="I7" s="81">
        <v>7519</v>
      </c>
      <c r="J7" s="82">
        <v>8889</v>
      </c>
      <c r="K7" s="81">
        <f>2029+8020</f>
        <v>10049</v>
      </c>
    </row>
    <row r="8" spans="1:11" ht="19.5">
      <c r="A8" s="25">
        <v>4</v>
      </c>
      <c r="B8" s="59" t="s">
        <v>7</v>
      </c>
      <c r="C8" s="79">
        <v>666</v>
      </c>
      <c r="D8" s="79">
        <v>1060</v>
      </c>
      <c r="E8" s="80">
        <v>927</v>
      </c>
      <c r="F8" s="81">
        <v>900</v>
      </c>
      <c r="G8" s="81">
        <v>1828</v>
      </c>
      <c r="H8" s="81">
        <v>1993</v>
      </c>
      <c r="I8" s="81">
        <v>1142</v>
      </c>
      <c r="J8" s="82">
        <v>1476</v>
      </c>
      <c r="K8" s="81">
        <v>2391</v>
      </c>
    </row>
    <row r="9" spans="1:11" ht="19.5">
      <c r="A9" s="25">
        <v>5</v>
      </c>
      <c r="B9" s="59" t="s">
        <v>8</v>
      </c>
      <c r="C9" s="79">
        <v>16251</v>
      </c>
      <c r="D9" s="79">
        <v>16315</v>
      </c>
      <c r="E9" s="83">
        <v>25970</v>
      </c>
      <c r="F9" s="81">
        <v>22093</v>
      </c>
      <c r="G9" s="81">
        <v>27567</v>
      </c>
      <c r="H9" s="81">
        <v>37446</v>
      </c>
      <c r="I9" s="81">
        <v>35018</v>
      </c>
      <c r="J9" s="82">
        <v>27147</v>
      </c>
      <c r="K9" s="81">
        <f>25855+13649</f>
        <v>39504</v>
      </c>
    </row>
    <row r="10" spans="1:11" ht="19.5">
      <c r="A10" s="350" t="s">
        <v>9</v>
      </c>
      <c r="B10" s="350"/>
      <c r="C10" s="84">
        <f t="shared" ref="C10:K10" si="0">SUM(C5:C9)</f>
        <v>36163</v>
      </c>
      <c r="D10" s="84">
        <f t="shared" si="0"/>
        <v>24216</v>
      </c>
      <c r="E10" s="85">
        <f t="shared" si="0"/>
        <v>49331</v>
      </c>
      <c r="F10" s="85">
        <f t="shared" si="0"/>
        <v>47425</v>
      </c>
      <c r="G10" s="85">
        <f t="shared" si="0"/>
        <v>49980</v>
      </c>
      <c r="H10" s="85">
        <f t="shared" si="0"/>
        <v>79378</v>
      </c>
      <c r="I10" s="85">
        <f t="shared" si="0"/>
        <v>72918</v>
      </c>
      <c r="J10" s="85">
        <f t="shared" si="0"/>
        <v>74236</v>
      </c>
      <c r="K10" s="85">
        <f t="shared" si="0"/>
        <v>83612</v>
      </c>
    </row>
    <row r="11" spans="1:11" ht="19.5">
      <c r="A11" s="25">
        <v>6</v>
      </c>
      <c r="B11" s="59" t="s">
        <v>242</v>
      </c>
      <c r="C11" s="79">
        <v>2235</v>
      </c>
      <c r="D11" s="79">
        <v>6406</v>
      </c>
      <c r="E11" s="80">
        <v>2960</v>
      </c>
      <c r="F11" s="81">
        <v>12216</v>
      </c>
      <c r="G11" s="81">
        <v>9795</v>
      </c>
      <c r="H11" s="81">
        <v>15776</v>
      </c>
      <c r="I11" s="81">
        <v>8544</v>
      </c>
      <c r="J11" s="82">
        <v>19461</v>
      </c>
      <c r="K11" s="81">
        <v>26116</v>
      </c>
    </row>
    <row r="12" spans="1:11" ht="19.5">
      <c r="A12" s="25">
        <v>7</v>
      </c>
      <c r="B12" s="57" t="s">
        <v>243</v>
      </c>
      <c r="C12" s="79">
        <v>130843</v>
      </c>
      <c r="D12" s="79">
        <v>130161</v>
      </c>
      <c r="E12" s="80">
        <v>134053</v>
      </c>
      <c r="F12" s="81">
        <v>166113</v>
      </c>
      <c r="G12" s="81">
        <v>177537</v>
      </c>
      <c r="H12" s="81">
        <v>184457</v>
      </c>
      <c r="I12" s="81">
        <v>194608</v>
      </c>
      <c r="J12" s="82">
        <v>179871</v>
      </c>
      <c r="K12" s="81">
        <v>247025</v>
      </c>
    </row>
    <row r="13" spans="1:11" ht="19.5">
      <c r="A13" s="25">
        <v>8</v>
      </c>
      <c r="B13" s="57" t="s">
        <v>189</v>
      </c>
      <c r="C13" s="79">
        <v>170097</v>
      </c>
      <c r="D13" s="79">
        <v>90130</v>
      </c>
      <c r="E13" s="80">
        <v>127182</v>
      </c>
      <c r="F13" s="81">
        <v>68895</v>
      </c>
      <c r="G13" s="81">
        <v>76992</v>
      </c>
      <c r="H13" s="81">
        <v>74310</v>
      </c>
      <c r="I13" s="81">
        <v>82516</v>
      </c>
      <c r="J13" s="82">
        <v>88469</v>
      </c>
      <c r="K13" s="81">
        <v>99807</v>
      </c>
    </row>
    <row r="14" spans="1:11" ht="19.5">
      <c r="A14" s="25">
        <v>9</v>
      </c>
      <c r="B14" s="59" t="s">
        <v>244</v>
      </c>
      <c r="C14" s="79">
        <v>66003</v>
      </c>
      <c r="D14" s="79">
        <v>48077</v>
      </c>
      <c r="E14" s="80">
        <v>46728</v>
      </c>
      <c r="F14" s="81">
        <v>72778</v>
      </c>
      <c r="G14" s="81">
        <v>78096</v>
      </c>
      <c r="H14" s="81">
        <v>61561</v>
      </c>
      <c r="I14" s="81">
        <v>57191</v>
      </c>
      <c r="J14" s="82">
        <v>60616</v>
      </c>
      <c r="K14" s="81">
        <v>81309</v>
      </c>
    </row>
    <row r="15" spans="1:11" ht="19.5">
      <c r="A15" s="350" t="s">
        <v>10</v>
      </c>
      <c r="B15" s="350"/>
      <c r="C15" s="84">
        <f t="shared" ref="C15:K15" si="1">SUM(C11:C14)</f>
        <v>369178</v>
      </c>
      <c r="D15" s="84">
        <f t="shared" si="1"/>
        <v>274774</v>
      </c>
      <c r="E15" s="85">
        <f t="shared" si="1"/>
        <v>310923</v>
      </c>
      <c r="F15" s="74">
        <f t="shared" si="1"/>
        <v>320002</v>
      </c>
      <c r="G15" s="74">
        <f t="shared" si="1"/>
        <v>342420</v>
      </c>
      <c r="H15" s="74">
        <f t="shared" si="1"/>
        <v>336104</v>
      </c>
      <c r="I15" s="74">
        <f t="shared" si="1"/>
        <v>342859</v>
      </c>
      <c r="J15" s="74">
        <f t="shared" si="1"/>
        <v>348417</v>
      </c>
      <c r="K15" s="74">
        <f t="shared" si="1"/>
        <v>454257</v>
      </c>
    </row>
    <row r="16" spans="1:11" ht="19.5">
      <c r="A16" s="350" t="s">
        <v>11</v>
      </c>
      <c r="B16" s="350"/>
      <c r="C16" s="94">
        <v>141181</v>
      </c>
      <c r="D16" s="94">
        <v>104188</v>
      </c>
      <c r="E16" s="95">
        <v>142293</v>
      </c>
      <c r="F16" s="96">
        <v>138521</v>
      </c>
      <c r="G16" s="96">
        <v>146513</v>
      </c>
      <c r="H16" s="96">
        <v>157169</v>
      </c>
      <c r="I16" s="96">
        <v>145947</v>
      </c>
      <c r="J16" s="85">
        <v>161341</v>
      </c>
      <c r="K16" s="96">
        <v>222355</v>
      </c>
    </row>
    <row r="17" spans="1:11" ht="19.5">
      <c r="A17" s="352" t="s">
        <v>239</v>
      </c>
      <c r="B17" s="352"/>
      <c r="C17" s="86">
        <f t="shared" ref="C17:J17" si="2">C10+C15</f>
        <v>405341</v>
      </c>
      <c r="D17" s="86">
        <f t="shared" si="2"/>
        <v>298990</v>
      </c>
      <c r="E17" s="87">
        <f t="shared" si="2"/>
        <v>360254</v>
      </c>
      <c r="F17" s="87">
        <f t="shared" si="2"/>
        <v>367427</v>
      </c>
      <c r="G17" s="87">
        <f t="shared" si="2"/>
        <v>392400</v>
      </c>
      <c r="H17" s="87">
        <f t="shared" si="2"/>
        <v>415482</v>
      </c>
      <c r="I17" s="87">
        <f t="shared" si="2"/>
        <v>415777</v>
      </c>
      <c r="J17" s="87">
        <f t="shared" si="2"/>
        <v>422653</v>
      </c>
      <c r="K17" s="87">
        <f>K10+K15</f>
        <v>537869</v>
      </c>
    </row>
    <row r="18" spans="1:11" ht="19.5">
      <c r="A18" s="58" t="s">
        <v>12</v>
      </c>
      <c r="B18" s="60" t="s">
        <v>13</v>
      </c>
      <c r="C18" s="84">
        <v>3862</v>
      </c>
      <c r="D18" s="84">
        <v>3412</v>
      </c>
      <c r="E18" s="85">
        <v>2945</v>
      </c>
      <c r="F18" s="74">
        <v>3731</v>
      </c>
      <c r="G18" s="74">
        <v>3765</v>
      </c>
      <c r="H18" s="74">
        <v>2791</v>
      </c>
      <c r="I18" s="74">
        <v>2641</v>
      </c>
      <c r="J18" s="75">
        <v>3049</v>
      </c>
      <c r="K18" s="88">
        <v>3355</v>
      </c>
    </row>
    <row r="19" spans="1:11" ht="19.5">
      <c r="A19" s="58" t="s">
        <v>14</v>
      </c>
      <c r="B19" s="350" t="s">
        <v>472</v>
      </c>
      <c r="C19" s="350"/>
      <c r="D19" s="350"/>
      <c r="E19" s="350"/>
      <c r="F19" s="350"/>
      <c r="G19" s="76"/>
      <c r="H19" s="81"/>
      <c r="I19" s="81"/>
      <c r="J19" s="82"/>
      <c r="K19" s="81"/>
    </row>
    <row r="20" spans="1:11" ht="19.5">
      <c r="A20" s="25">
        <v>1</v>
      </c>
      <c r="B20" s="57" t="s">
        <v>15</v>
      </c>
      <c r="C20" s="79">
        <v>1060</v>
      </c>
      <c r="D20" s="79">
        <v>1194</v>
      </c>
      <c r="E20" s="80">
        <v>1219</v>
      </c>
      <c r="F20" s="81">
        <v>1250</v>
      </c>
      <c r="G20" s="81">
        <v>1289</v>
      </c>
      <c r="H20" s="81">
        <v>1307</v>
      </c>
      <c r="I20" s="81">
        <v>1354</v>
      </c>
      <c r="J20" s="82">
        <v>1395</v>
      </c>
      <c r="K20" s="81">
        <v>1317</v>
      </c>
    </row>
    <row r="21" spans="1:11" ht="19.5">
      <c r="A21" s="25">
        <v>2</v>
      </c>
      <c r="B21" s="57" t="s">
        <v>16</v>
      </c>
      <c r="C21" s="79">
        <v>1182</v>
      </c>
      <c r="D21" s="79">
        <v>1208</v>
      </c>
      <c r="E21" s="80">
        <v>1327</v>
      </c>
      <c r="F21" s="81">
        <v>1284</v>
      </c>
      <c r="G21" s="81">
        <v>1665</v>
      </c>
      <c r="H21" s="81">
        <v>1784</v>
      </c>
      <c r="I21" s="81">
        <v>1897</v>
      </c>
      <c r="J21" s="82">
        <v>2060</v>
      </c>
      <c r="K21" s="81">
        <v>2217</v>
      </c>
    </row>
    <row r="22" spans="1:11" ht="19.5">
      <c r="A22" s="25">
        <v>3</v>
      </c>
      <c r="B22" s="57" t="s">
        <v>245</v>
      </c>
      <c r="C22" s="79">
        <v>1965</v>
      </c>
      <c r="D22" s="79">
        <v>2136</v>
      </c>
      <c r="E22" s="80">
        <v>2204</v>
      </c>
      <c r="F22" s="81">
        <v>2266</v>
      </c>
      <c r="G22" s="81">
        <v>2269</v>
      </c>
      <c r="H22" s="81">
        <v>2398</v>
      </c>
      <c r="I22" s="81">
        <v>2481</v>
      </c>
      <c r="J22" s="82">
        <v>2581</v>
      </c>
      <c r="K22" s="81">
        <v>2094</v>
      </c>
    </row>
    <row r="23" spans="1:11" ht="19.5">
      <c r="A23" s="25">
        <v>4</v>
      </c>
      <c r="B23" s="57" t="s">
        <v>17</v>
      </c>
      <c r="C23" s="79">
        <v>686</v>
      </c>
      <c r="D23" s="79">
        <v>767</v>
      </c>
      <c r="E23" s="80">
        <v>882</v>
      </c>
      <c r="F23" s="81">
        <v>953</v>
      </c>
      <c r="G23" s="81">
        <v>1013</v>
      </c>
      <c r="H23" s="81">
        <v>1001</v>
      </c>
      <c r="I23" s="81">
        <v>1078</v>
      </c>
      <c r="J23" s="82">
        <v>983</v>
      </c>
      <c r="K23" s="81">
        <v>1304</v>
      </c>
    </row>
    <row r="24" spans="1:11" ht="19.5">
      <c r="A24" s="25">
        <v>5</v>
      </c>
      <c r="B24" s="57" t="s">
        <v>18</v>
      </c>
      <c r="C24" s="79">
        <v>1091</v>
      </c>
      <c r="D24" s="79">
        <v>1168</v>
      </c>
      <c r="E24" s="80">
        <v>1258</v>
      </c>
      <c r="F24" s="81">
        <v>1408</v>
      </c>
      <c r="G24" s="81">
        <v>1508</v>
      </c>
      <c r="H24" s="81">
        <v>1561</v>
      </c>
      <c r="I24" s="81">
        <v>1667</v>
      </c>
      <c r="J24" s="82">
        <v>1556</v>
      </c>
      <c r="K24" s="81">
        <v>1158</v>
      </c>
    </row>
    <row r="25" spans="1:11" ht="19.5">
      <c r="A25" s="25">
        <v>6</v>
      </c>
      <c r="B25" s="57" t="s">
        <v>19</v>
      </c>
      <c r="C25" s="79">
        <v>8725</v>
      </c>
      <c r="D25" s="79">
        <v>9336</v>
      </c>
      <c r="E25" s="80">
        <v>9675</v>
      </c>
      <c r="F25" s="81">
        <v>9784</v>
      </c>
      <c r="G25" s="81">
        <v>10341</v>
      </c>
      <c r="H25" s="81">
        <v>10172</v>
      </c>
      <c r="I25" s="81">
        <v>10170</v>
      </c>
      <c r="J25" s="82">
        <v>8059</v>
      </c>
      <c r="K25" s="81">
        <v>7122</v>
      </c>
    </row>
    <row r="26" spans="1:11" ht="19.5">
      <c r="A26" s="25">
        <v>7</v>
      </c>
      <c r="B26" s="353" t="s">
        <v>80</v>
      </c>
      <c r="C26" s="354"/>
      <c r="D26" s="79">
        <v>43</v>
      </c>
      <c r="E26" s="80">
        <v>79</v>
      </c>
      <c r="F26" s="81">
        <v>122</v>
      </c>
      <c r="G26" s="81">
        <v>168</v>
      </c>
      <c r="H26" s="81">
        <v>213</v>
      </c>
      <c r="I26" s="81">
        <v>213</v>
      </c>
      <c r="J26" s="82">
        <v>213</v>
      </c>
      <c r="K26" s="81">
        <v>257</v>
      </c>
    </row>
    <row r="27" spans="1:11" ht="19.5">
      <c r="A27" s="345" t="s">
        <v>1</v>
      </c>
      <c r="B27" s="345"/>
      <c r="C27" s="86">
        <f>SUM(C20:C25)</f>
        <v>14709</v>
      </c>
      <c r="D27" s="86">
        <f t="shared" ref="D27:K27" si="3">SUM(D20:D26)</f>
        <v>15852</v>
      </c>
      <c r="E27" s="87">
        <f t="shared" si="3"/>
        <v>16644</v>
      </c>
      <c r="F27" s="74">
        <f t="shared" si="3"/>
        <v>17067</v>
      </c>
      <c r="G27" s="74">
        <f t="shared" si="3"/>
        <v>18253</v>
      </c>
      <c r="H27" s="74">
        <f t="shared" si="3"/>
        <v>18436</v>
      </c>
      <c r="I27" s="74">
        <f t="shared" si="3"/>
        <v>18860</v>
      </c>
      <c r="J27" s="75">
        <f t="shared" si="3"/>
        <v>16847</v>
      </c>
      <c r="K27" s="74">
        <f t="shared" si="3"/>
        <v>15469</v>
      </c>
    </row>
    <row r="28" spans="1:11" ht="19.5">
      <c r="A28" s="58" t="s">
        <v>20</v>
      </c>
      <c r="B28" s="350" t="s">
        <v>452</v>
      </c>
      <c r="C28" s="350"/>
      <c r="D28" s="350"/>
      <c r="E28" s="350"/>
      <c r="F28" s="350"/>
      <c r="G28" s="76"/>
      <c r="H28" s="81"/>
      <c r="I28" s="81"/>
      <c r="J28" s="82"/>
      <c r="K28" s="81"/>
    </row>
    <row r="29" spans="1:11" ht="19.5">
      <c r="A29" s="25">
        <v>1</v>
      </c>
      <c r="B29" s="59" t="s">
        <v>21</v>
      </c>
      <c r="C29" s="79">
        <v>663</v>
      </c>
      <c r="D29" s="79">
        <v>591</v>
      </c>
      <c r="E29" s="80">
        <v>503</v>
      </c>
      <c r="F29" s="81">
        <v>571</v>
      </c>
      <c r="G29" s="81">
        <v>567</v>
      </c>
      <c r="H29" s="81">
        <v>941</v>
      </c>
      <c r="I29" s="81">
        <v>1122</v>
      </c>
      <c r="J29" s="82">
        <v>669</v>
      </c>
      <c r="K29" s="81">
        <f>1120+420</f>
        <v>1540</v>
      </c>
    </row>
    <row r="30" spans="1:11" ht="19.5">
      <c r="A30" s="25">
        <v>2</v>
      </c>
      <c r="B30" s="57" t="s">
        <v>22</v>
      </c>
      <c r="C30" s="79">
        <v>8447</v>
      </c>
      <c r="D30" s="79">
        <v>7996</v>
      </c>
      <c r="E30" s="80">
        <v>8077</v>
      </c>
      <c r="F30" s="81">
        <v>8712</v>
      </c>
      <c r="G30" s="81">
        <v>8702</v>
      </c>
      <c r="H30" s="81">
        <v>15950</v>
      </c>
      <c r="I30" s="81">
        <v>15928</v>
      </c>
      <c r="J30" s="82">
        <v>16895</v>
      </c>
      <c r="K30" s="81">
        <f>14661+2642+34</f>
        <v>17337</v>
      </c>
    </row>
    <row r="31" spans="1:11" ht="19.5">
      <c r="A31" s="25">
        <v>3</v>
      </c>
      <c r="B31" s="57" t="s">
        <v>23</v>
      </c>
      <c r="C31" s="79">
        <v>4692</v>
      </c>
      <c r="D31" s="79">
        <v>3546</v>
      </c>
      <c r="E31" s="80">
        <v>2960</v>
      </c>
      <c r="F31" s="81">
        <v>2769</v>
      </c>
      <c r="G31" s="81">
        <v>2483</v>
      </c>
      <c r="H31" s="81">
        <v>2263</v>
      </c>
      <c r="I31" s="81">
        <v>2970</v>
      </c>
      <c r="J31" s="82">
        <v>835</v>
      </c>
      <c r="K31" s="81">
        <f>3419+857</f>
        <v>4276</v>
      </c>
    </row>
    <row r="32" spans="1:11" ht="19.5">
      <c r="A32" s="25">
        <v>4</v>
      </c>
      <c r="B32" s="57" t="s">
        <v>285</v>
      </c>
      <c r="C32" s="79">
        <v>1705</v>
      </c>
      <c r="D32" s="79">
        <v>1362</v>
      </c>
      <c r="E32" s="80">
        <v>6033</v>
      </c>
      <c r="F32" s="81">
        <v>5735</v>
      </c>
      <c r="G32" s="81">
        <v>6506</v>
      </c>
      <c r="H32" s="81">
        <v>14753</v>
      </c>
      <c r="I32" s="81">
        <v>14132</v>
      </c>
      <c r="J32" s="82">
        <v>16623</v>
      </c>
      <c r="K32" s="81">
        <f>5303+434+10758+780</f>
        <v>17275</v>
      </c>
    </row>
    <row r="33" spans="1:11" ht="19.5">
      <c r="A33" s="25">
        <v>5</v>
      </c>
      <c r="B33" s="57" t="s">
        <v>24</v>
      </c>
      <c r="C33" s="79">
        <v>786</v>
      </c>
      <c r="D33" s="79">
        <v>810</v>
      </c>
      <c r="E33" s="80">
        <v>925</v>
      </c>
      <c r="F33" s="81">
        <v>1032</v>
      </c>
      <c r="G33" s="81">
        <v>1119</v>
      </c>
      <c r="H33" s="81">
        <v>1285</v>
      </c>
      <c r="I33" s="81">
        <v>1522</v>
      </c>
      <c r="J33" s="82">
        <v>1877</v>
      </c>
      <c r="K33" s="81">
        <f>1760+405</f>
        <v>2165</v>
      </c>
    </row>
    <row r="34" spans="1:11" ht="19.5">
      <c r="A34" s="25">
        <v>6</v>
      </c>
      <c r="B34" s="57" t="s">
        <v>25</v>
      </c>
      <c r="C34" s="79">
        <v>421</v>
      </c>
      <c r="D34" s="79">
        <v>755</v>
      </c>
      <c r="E34" s="80"/>
      <c r="F34" s="81">
        <v>1105</v>
      </c>
      <c r="G34" s="81">
        <v>1294</v>
      </c>
      <c r="H34" s="81">
        <v>270</v>
      </c>
      <c r="I34" s="81">
        <v>1791</v>
      </c>
      <c r="J34" s="89" t="s">
        <v>240</v>
      </c>
      <c r="K34" s="89" t="s">
        <v>240</v>
      </c>
    </row>
    <row r="35" spans="1:11" ht="19.5">
      <c r="A35" s="25">
        <v>7</v>
      </c>
      <c r="B35" s="57" t="s">
        <v>26</v>
      </c>
      <c r="C35" s="79">
        <v>3763</v>
      </c>
      <c r="D35" s="79">
        <v>4603</v>
      </c>
      <c r="E35" s="80">
        <v>6013</v>
      </c>
      <c r="F35" s="81">
        <v>7347</v>
      </c>
      <c r="G35" s="81">
        <v>7751</v>
      </c>
      <c r="H35" s="81">
        <v>10728</v>
      </c>
      <c r="I35" s="81">
        <v>11795</v>
      </c>
      <c r="J35" s="82">
        <v>11959</v>
      </c>
      <c r="K35" s="81">
        <f>8720+34</f>
        <v>8754</v>
      </c>
    </row>
    <row r="36" spans="1:11" ht="19.5">
      <c r="A36" s="345" t="s">
        <v>1</v>
      </c>
      <c r="B36" s="345"/>
      <c r="C36" s="86">
        <f t="shared" ref="C36:K36" si="4">SUM(C29:C35)</f>
        <v>20477</v>
      </c>
      <c r="D36" s="86">
        <f t="shared" si="4"/>
        <v>19663</v>
      </c>
      <c r="E36" s="87">
        <f t="shared" si="4"/>
        <v>24511</v>
      </c>
      <c r="F36" s="74">
        <f t="shared" si="4"/>
        <v>27271</v>
      </c>
      <c r="G36" s="74">
        <f t="shared" si="4"/>
        <v>28422</v>
      </c>
      <c r="H36" s="74">
        <f t="shared" si="4"/>
        <v>46190</v>
      </c>
      <c r="I36" s="74">
        <f t="shared" si="4"/>
        <v>49260</v>
      </c>
      <c r="J36" s="75">
        <f t="shared" si="4"/>
        <v>48858</v>
      </c>
      <c r="K36" s="74">
        <f t="shared" si="4"/>
        <v>51347</v>
      </c>
    </row>
    <row r="37" spans="1:11" ht="19.5">
      <c r="A37" s="58" t="s">
        <v>27</v>
      </c>
      <c r="B37" s="350" t="s">
        <v>454</v>
      </c>
      <c r="C37" s="350"/>
      <c r="D37" s="350"/>
      <c r="E37" s="350"/>
      <c r="F37" s="350"/>
      <c r="G37" s="76"/>
      <c r="H37" s="81"/>
      <c r="I37" s="81"/>
      <c r="J37" s="82"/>
      <c r="K37" s="81"/>
    </row>
    <row r="38" spans="1:11" ht="19.350000000000001" customHeight="1">
      <c r="A38" s="25">
        <v>1</v>
      </c>
      <c r="B38" s="57" t="s">
        <v>286</v>
      </c>
      <c r="C38" s="79">
        <v>9958</v>
      </c>
      <c r="D38" s="90">
        <v>10155</v>
      </c>
      <c r="E38" s="80">
        <v>8686</v>
      </c>
      <c r="F38" s="81">
        <v>8618</v>
      </c>
      <c r="G38" s="81">
        <v>9886</v>
      </c>
      <c r="H38" s="81">
        <v>10411</v>
      </c>
      <c r="I38" s="81">
        <v>11090</v>
      </c>
      <c r="J38" s="82">
        <v>11022</v>
      </c>
      <c r="K38" s="81">
        <v>11767</v>
      </c>
    </row>
    <row r="39" spans="1:11" ht="19.350000000000001" customHeight="1">
      <c r="A39" s="25">
        <v>2</v>
      </c>
      <c r="B39" s="57" t="s">
        <v>22</v>
      </c>
      <c r="C39" s="79">
        <v>15048</v>
      </c>
      <c r="D39" s="79">
        <v>15037</v>
      </c>
      <c r="E39" s="80">
        <v>15106</v>
      </c>
      <c r="F39" s="81">
        <v>15636</v>
      </c>
      <c r="G39" s="81">
        <v>16831</v>
      </c>
      <c r="H39" s="81">
        <v>17329</v>
      </c>
      <c r="I39" s="81">
        <v>17959</v>
      </c>
      <c r="J39" s="82">
        <v>17925</v>
      </c>
      <c r="K39" s="81">
        <v>19111</v>
      </c>
    </row>
    <row r="40" spans="1:11" ht="19.350000000000001" customHeight="1">
      <c r="A40" s="25">
        <v>3</v>
      </c>
      <c r="B40" s="57" t="s">
        <v>83</v>
      </c>
      <c r="C40" s="79" t="s">
        <v>0</v>
      </c>
      <c r="D40" s="79" t="s">
        <v>0</v>
      </c>
      <c r="E40" s="80">
        <v>1970</v>
      </c>
      <c r="F40" s="81">
        <v>2162</v>
      </c>
      <c r="G40" s="81">
        <v>2377</v>
      </c>
      <c r="H40" s="81">
        <v>2610</v>
      </c>
      <c r="I40" s="81">
        <v>3135</v>
      </c>
      <c r="J40" s="82">
        <v>3151</v>
      </c>
      <c r="K40" s="81">
        <v>2783</v>
      </c>
    </row>
    <row r="41" spans="1:11" ht="19.350000000000001" customHeight="1">
      <c r="A41" s="25">
        <v>4</v>
      </c>
      <c r="B41" s="57" t="s">
        <v>28</v>
      </c>
      <c r="C41" s="79">
        <v>284</v>
      </c>
      <c r="D41" s="79">
        <v>339</v>
      </c>
      <c r="E41" s="80">
        <v>272</v>
      </c>
      <c r="F41" s="81">
        <v>301</v>
      </c>
      <c r="G41" s="81">
        <v>331</v>
      </c>
      <c r="H41" s="81">
        <v>399</v>
      </c>
      <c r="I41" s="81">
        <v>400</v>
      </c>
      <c r="J41" s="82">
        <v>386</v>
      </c>
      <c r="K41" s="81">
        <v>490</v>
      </c>
    </row>
    <row r="42" spans="1:11" ht="19.350000000000001" customHeight="1">
      <c r="A42" s="345" t="s">
        <v>1</v>
      </c>
      <c r="B42" s="345"/>
      <c r="C42" s="86">
        <f t="shared" ref="C42:K42" si="5">SUM(C38:C41)</f>
        <v>25290</v>
      </c>
      <c r="D42" s="86">
        <f t="shared" si="5"/>
        <v>25531</v>
      </c>
      <c r="E42" s="87">
        <f t="shared" si="5"/>
        <v>26034</v>
      </c>
      <c r="F42" s="74">
        <f t="shared" si="5"/>
        <v>26717</v>
      </c>
      <c r="G42" s="74">
        <f t="shared" si="5"/>
        <v>29425</v>
      </c>
      <c r="H42" s="74">
        <f t="shared" si="5"/>
        <v>30749</v>
      </c>
      <c r="I42" s="74">
        <f t="shared" si="5"/>
        <v>32584</v>
      </c>
      <c r="J42" s="75">
        <f t="shared" si="5"/>
        <v>32484</v>
      </c>
      <c r="K42" s="74">
        <f t="shared" si="5"/>
        <v>34151</v>
      </c>
    </row>
    <row r="43" spans="1:11" ht="19.350000000000001" customHeight="1">
      <c r="A43" s="58" t="s">
        <v>29</v>
      </c>
      <c r="B43" s="61" t="s">
        <v>455</v>
      </c>
      <c r="C43" s="84">
        <v>256</v>
      </c>
      <c r="D43" s="84">
        <v>215</v>
      </c>
      <c r="E43" s="85">
        <v>196</v>
      </c>
      <c r="F43" s="74">
        <v>528</v>
      </c>
      <c r="G43" s="74">
        <v>714</v>
      </c>
      <c r="H43" s="74">
        <v>713</v>
      </c>
      <c r="I43" s="74">
        <v>526</v>
      </c>
      <c r="J43" s="75">
        <v>1011</v>
      </c>
      <c r="K43" s="74">
        <v>1265</v>
      </c>
    </row>
    <row r="44" spans="1:11" ht="19.350000000000001" customHeight="1">
      <c r="A44" s="58" t="s">
        <v>299</v>
      </c>
      <c r="B44" s="351" t="s">
        <v>473</v>
      </c>
      <c r="C44" s="351"/>
      <c r="D44" s="351"/>
      <c r="E44" s="351"/>
      <c r="F44" s="351"/>
      <c r="G44" s="91"/>
      <c r="H44" s="81"/>
      <c r="I44" s="81"/>
      <c r="J44" s="82"/>
      <c r="K44" s="74"/>
    </row>
    <row r="45" spans="1:11" ht="19.350000000000001" customHeight="1">
      <c r="A45" s="63">
        <v>1</v>
      </c>
      <c r="B45" s="64" t="s">
        <v>28</v>
      </c>
      <c r="C45" s="347">
        <v>1944</v>
      </c>
      <c r="D45" s="347">
        <v>2522</v>
      </c>
      <c r="E45" s="80">
        <v>913</v>
      </c>
      <c r="F45" s="81">
        <v>699</v>
      </c>
      <c r="G45" s="81">
        <v>913</v>
      </c>
      <c r="H45" s="81">
        <v>1181</v>
      </c>
      <c r="I45" s="81">
        <v>2687</v>
      </c>
      <c r="J45" s="82">
        <v>1062</v>
      </c>
      <c r="K45" s="81">
        <f>'[2]Student Details'!$H$5+'[2]Student Details'!$H$12+'[2]Student Details'!$H$15+'[2]Student Details'!$H$18+'[2]Student Details'!$H$22+'[2]Student Details'!$H$25+'[2]Student Details'!$H$28+'[2]Student Details'!$H$30+'[2]Student Details'!$H$41+'[2]Student Details'!$H$48+'[2]Student Details'!$H$55</f>
        <v>1663</v>
      </c>
    </row>
    <row r="46" spans="1:11" ht="19.350000000000001" customHeight="1">
      <c r="A46" s="63">
        <v>2</v>
      </c>
      <c r="B46" s="64" t="s">
        <v>22</v>
      </c>
      <c r="C46" s="347"/>
      <c r="D46" s="347"/>
      <c r="E46" s="80">
        <v>993</v>
      </c>
      <c r="F46" s="81">
        <v>886</v>
      </c>
      <c r="G46" s="81">
        <v>1032</v>
      </c>
      <c r="H46" s="81">
        <v>1818</v>
      </c>
      <c r="I46" s="81">
        <v>3667</v>
      </c>
      <c r="J46" s="82">
        <v>3025</v>
      </c>
      <c r="K46" s="81">
        <v>3827</v>
      </c>
    </row>
    <row r="47" spans="1:11" ht="19.350000000000001" customHeight="1">
      <c r="A47" s="63">
        <v>3</v>
      </c>
      <c r="B47" s="64" t="s">
        <v>8</v>
      </c>
      <c r="C47" s="347"/>
      <c r="D47" s="347"/>
      <c r="E47" s="80">
        <v>255</v>
      </c>
      <c r="F47" s="81">
        <v>311</v>
      </c>
      <c r="G47" s="81">
        <v>255</v>
      </c>
      <c r="H47" s="81">
        <v>372</v>
      </c>
      <c r="I47" s="81">
        <v>333</v>
      </c>
      <c r="J47" s="82">
        <v>292</v>
      </c>
      <c r="K47" s="81">
        <f>'[2]Student Details'!$H$6+'[2]Student Details'!$H$42</f>
        <v>371</v>
      </c>
    </row>
    <row r="48" spans="1:11" ht="19.350000000000001" customHeight="1">
      <c r="A48" s="63">
        <v>4</v>
      </c>
      <c r="B48" s="64" t="s">
        <v>241</v>
      </c>
      <c r="C48" s="347"/>
      <c r="D48" s="347"/>
      <c r="E48" s="80">
        <v>296</v>
      </c>
      <c r="F48" s="81">
        <v>478</v>
      </c>
      <c r="G48" s="81">
        <v>478</v>
      </c>
      <c r="H48" s="81">
        <v>564</v>
      </c>
      <c r="I48" s="81">
        <v>615</v>
      </c>
      <c r="J48" s="82">
        <v>501</v>
      </c>
      <c r="K48" s="81">
        <f>'[2]Student Details'!$H$7+'[2]Student Details'!$H$43</f>
        <v>575</v>
      </c>
    </row>
    <row r="49" spans="1:11" ht="19.350000000000001" customHeight="1">
      <c r="A49" s="63">
        <v>5</v>
      </c>
      <c r="B49" s="64" t="s">
        <v>23</v>
      </c>
      <c r="C49" s="347"/>
      <c r="D49" s="347"/>
      <c r="E49" s="80">
        <v>501</v>
      </c>
      <c r="F49" s="81">
        <v>501</v>
      </c>
      <c r="G49" s="81">
        <v>590</v>
      </c>
      <c r="H49" s="81">
        <v>1742</v>
      </c>
      <c r="I49" s="81">
        <v>2345</v>
      </c>
      <c r="J49" s="82">
        <v>3658</v>
      </c>
      <c r="K49" s="81">
        <f>'[2]Student Details'!$H$3+'[2]Student Details'!$H$13+'[2]Student Details'!$H$10+'[2]Student Details'!$H$16+'[2]Student Details'!$H$19+'[2]Student Details'!$H$20+'[2]Student Details'!$H$23+'[2]Student Details'!$H$26+'[2]Student Details'!$H$29+'[2]Student Details'!$H$31+'[2]Student Details'!$H$32+'[2]Student Details'!$H$39+'[2]Student Details'!$H$44+'[2]Student Details'!$H$46+'[2]Student Details'!$H$49+'[2]Student Details'!$H$51+'[2]Student Details'!$H$52+'[2]Student Details'!$H$53</f>
        <v>5270</v>
      </c>
    </row>
    <row r="50" spans="1:11" ht="19.350000000000001" customHeight="1">
      <c r="A50" s="63">
        <v>6</v>
      </c>
      <c r="B50" s="64" t="s">
        <v>25</v>
      </c>
      <c r="C50" s="79" t="s">
        <v>0</v>
      </c>
      <c r="D50" s="79" t="s">
        <v>0</v>
      </c>
      <c r="E50" s="79" t="s">
        <v>0</v>
      </c>
      <c r="F50" s="79" t="s">
        <v>0</v>
      </c>
      <c r="G50" s="79" t="s">
        <v>0</v>
      </c>
      <c r="H50" s="79" t="s">
        <v>0</v>
      </c>
      <c r="I50" s="79" t="s">
        <v>0</v>
      </c>
      <c r="J50" s="79" t="s">
        <v>0</v>
      </c>
      <c r="K50" s="81">
        <f>'[2]Student Details'!$H$8</f>
        <v>162</v>
      </c>
    </row>
    <row r="51" spans="1:11" ht="19.350000000000001" customHeight="1">
      <c r="A51" s="63">
        <v>7</v>
      </c>
      <c r="B51" s="64" t="s">
        <v>80</v>
      </c>
      <c r="C51" s="79"/>
      <c r="D51" s="79"/>
      <c r="E51" s="80"/>
      <c r="F51" s="81"/>
      <c r="G51" s="81"/>
      <c r="H51" s="81">
        <v>44</v>
      </c>
      <c r="I51" s="81">
        <v>88</v>
      </c>
      <c r="J51" s="82">
        <v>118</v>
      </c>
      <c r="K51" s="81">
        <f>'[2]Student Details'!$H$9</f>
        <v>47</v>
      </c>
    </row>
    <row r="52" spans="1:11" ht="19.350000000000001" customHeight="1">
      <c r="A52" s="355" t="s">
        <v>1</v>
      </c>
      <c r="B52" s="355"/>
      <c r="C52" s="84">
        <v>1944</v>
      </c>
      <c r="D52" s="84">
        <v>2522</v>
      </c>
      <c r="E52" s="85">
        <f>SUM(E45:E49)</f>
        <v>2958</v>
      </c>
      <c r="F52" s="74">
        <v>2875</v>
      </c>
      <c r="G52" s="74">
        <v>3268</v>
      </c>
      <c r="H52" s="74">
        <v>5721</v>
      </c>
      <c r="I52" s="74">
        <v>9735</v>
      </c>
      <c r="J52" s="75">
        <v>8656</v>
      </c>
      <c r="K52" s="74">
        <f>SUM(K45:K51)</f>
        <v>11915</v>
      </c>
    </row>
    <row r="53" spans="1:11" ht="19.350000000000001" customHeight="1">
      <c r="A53" s="58" t="s">
        <v>300</v>
      </c>
      <c r="B53" s="61" t="s">
        <v>474</v>
      </c>
      <c r="C53" s="84">
        <v>446</v>
      </c>
      <c r="D53" s="84">
        <v>1565</v>
      </c>
      <c r="E53" s="85">
        <v>3166</v>
      </c>
      <c r="F53" s="74">
        <v>2056</v>
      </c>
      <c r="G53" s="74">
        <v>3091</v>
      </c>
      <c r="H53" s="74">
        <v>3871</v>
      </c>
      <c r="I53" s="74">
        <v>3323</v>
      </c>
      <c r="J53" s="75">
        <v>4427</v>
      </c>
      <c r="K53" s="74">
        <v>5399</v>
      </c>
    </row>
    <row r="54" spans="1:11" ht="19.350000000000001" customHeight="1">
      <c r="A54" s="58" t="s">
        <v>301</v>
      </c>
      <c r="B54" s="61" t="s">
        <v>475</v>
      </c>
      <c r="C54" s="84">
        <v>2461</v>
      </c>
      <c r="D54" s="84">
        <v>1829</v>
      </c>
      <c r="E54" s="85">
        <v>2642</v>
      </c>
      <c r="F54" s="74"/>
      <c r="G54" s="74"/>
      <c r="H54" s="74"/>
      <c r="I54" s="74"/>
      <c r="J54" s="75"/>
      <c r="K54" s="74"/>
    </row>
    <row r="55" spans="1:11" ht="19.350000000000001" customHeight="1">
      <c r="A55" s="65">
        <v>1</v>
      </c>
      <c r="B55" s="64" t="s">
        <v>188</v>
      </c>
      <c r="C55" s="79"/>
      <c r="D55" s="79"/>
      <c r="E55" s="85"/>
      <c r="F55" s="74"/>
      <c r="G55" s="81">
        <v>471</v>
      </c>
      <c r="H55" s="81">
        <v>1384</v>
      </c>
      <c r="I55" s="81">
        <v>1040</v>
      </c>
      <c r="J55" s="82">
        <v>2842</v>
      </c>
      <c r="K55" s="81">
        <v>3652</v>
      </c>
    </row>
    <row r="56" spans="1:11" ht="19.350000000000001" customHeight="1">
      <c r="A56" s="65">
        <v>2</v>
      </c>
      <c r="B56" s="64" t="s">
        <v>22</v>
      </c>
      <c r="C56" s="79"/>
      <c r="D56" s="79"/>
      <c r="E56" s="85"/>
      <c r="F56" s="74"/>
      <c r="G56" s="81">
        <v>1949</v>
      </c>
      <c r="H56" s="81">
        <v>4204</v>
      </c>
      <c r="I56" s="81">
        <v>3700</v>
      </c>
      <c r="J56" s="82">
        <v>5210</v>
      </c>
      <c r="K56" s="81">
        <v>6318</v>
      </c>
    </row>
    <row r="57" spans="1:11" ht="19.350000000000001" customHeight="1">
      <c r="A57" s="65">
        <v>3</v>
      </c>
      <c r="B57" s="64" t="s">
        <v>8</v>
      </c>
      <c r="C57" s="79"/>
      <c r="D57" s="79"/>
      <c r="E57" s="85"/>
      <c r="F57" s="74"/>
      <c r="G57" s="81">
        <v>256</v>
      </c>
      <c r="H57" s="81">
        <v>340</v>
      </c>
      <c r="I57" s="81">
        <v>286</v>
      </c>
      <c r="J57" s="82">
        <v>350</v>
      </c>
      <c r="K57" s="81">
        <v>500</v>
      </c>
    </row>
    <row r="58" spans="1:11" ht="19.350000000000001" customHeight="1">
      <c r="A58" s="65">
        <v>4</v>
      </c>
      <c r="B58" s="64" t="s">
        <v>241</v>
      </c>
      <c r="C58" s="79"/>
      <c r="D58" s="79"/>
      <c r="E58" s="85"/>
      <c r="F58" s="74"/>
      <c r="G58" s="81">
        <v>191</v>
      </c>
      <c r="H58" s="81">
        <v>191</v>
      </c>
      <c r="I58" s="81">
        <v>191</v>
      </c>
      <c r="J58" s="82">
        <v>237</v>
      </c>
      <c r="K58" s="81">
        <v>327</v>
      </c>
    </row>
    <row r="59" spans="1:11" ht="19.350000000000001" customHeight="1">
      <c r="A59" s="65">
        <v>5</v>
      </c>
      <c r="B59" s="64" t="s">
        <v>189</v>
      </c>
      <c r="C59" s="79"/>
      <c r="D59" s="79"/>
      <c r="E59" s="85"/>
      <c r="F59" s="74"/>
      <c r="G59" s="81">
        <v>1528</v>
      </c>
      <c r="H59" s="81">
        <v>3894</v>
      </c>
      <c r="I59" s="81">
        <v>3501</v>
      </c>
      <c r="J59" s="82">
        <v>4935</v>
      </c>
      <c r="K59" s="92">
        <v>5806</v>
      </c>
    </row>
    <row r="60" spans="1:11" ht="19.350000000000001" customHeight="1">
      <c r="A60" s="65">
        <v>6</v>
      </c>
      <c r="B60" s="64" t="s">
        <v>25</v>
      </c>
      <c r="C60" s="79"/>
      <c r="D60" s="79"/>
      <c r="E60" s="85"/>
      <c r="F60" s="74"/>
      <c r="G60" s="74"/>
      <c r="H60" s="81">
        <v>100</v>
      </c>
      <c r="I60" s="81">
        <v>194</v>
      </c>
      <c r="J60" s="82">
        <v>299</v>
      </c>
      <c r="K60" s="81">
        <v>403</v>
      </c>
    </row>
    <row r="61" spans="1:11" ht="19.350000000000001" customHeight="1">
      <c r="A61" s="66">
        <v>7</v>
      </c>
      <c r="B61" s="64" t="s">
        <v>80</v>
      </c>
      <c r="C61" s="79"/>
      <c r="D61" s="79"/>
      <c r="E61" s="85"/>
      <c r="F61" s="74"/>
      <c r="G61" s="74"/>
      <c r="H61" s="81"/>
      <c r="I61" s="92">
        <v>91</v>
      </c>
      <c r="J61" s="93">
        <v>129</v>
      </c>
      <c r="K61" s="81">
        <v>238</v>
      </c>
    </row>
    <row r="62" spans="1:11" ht="19.350000000000001" customHeight="1">
      <c r="A62" s="67"/>
      <c r="B62" s="62" t="s">
        <v>40</v>
      </c>
      <c r="C62" s="84"/>
      <c r="D62" s="84"/>
      <c r="E62" s="85"/>
      <c r="F62" s="74"/>
      <c r="G62" s="74">
        <f>SUM(G55:G61)</f>
        <v>4395</v>
      </c>
      <c r="H62" s="74">
        <f>SUM(H55:H61)</f>
        <v>10113</v>
      </c>
      <c r="I62" s="74">
        <f>SUM(I55:I61)</f>
        <v>9003</v>
      </c>
      <c r="J62" s="75">
        <f>SUM(J55:J61)</f>
        <v>14002</v>
      </c>
      <c r="K62" s="88">
        <f>+K55+K56+K57+K58+K60+K59+K61</f>
        <v>17244</v>
      </c>
    </row>
    <row r="63" spans="1:11" ht="19.350000000000001" customHeight="1">
      <c r="A63" s="58" t="s">
        <v>302</v>
      </c>
      <c r="B63" s="61" t="s">
        <v>476</v>
      </c>
      <c r="C63" s="79" t="s">
        <v>0</v>
      </c>
      <c r="D63" s="79" t="s">
        <v>0</v>
      </c>
      <c r="E63" s="79" t="s">
        <v>0</v>
      </c>
      <c r="F63" s="79" t="s">
        <v>0</v>
      </c>
      <c r="G63" s="79"/>
      <c r="H63" s="81"/>
      <c r="I63" s="81"/>
      <c r="J63" s="82"/>
      <c r="K63" s="81"/>
    </row>
    <row r="64" spans="1:11" ht="19.350000000000001" customHeight="1">
      <c r="A64" s="65">
        <v>1</v>
      </c>
      <c r="B64" s="62" t="s">
        <v>164</v>
      </c>
      <c r="C64" s="79"/>
      <c r="D64" s="79"/>
      <c r="E64" s="79"/>
      <c r="F64" s="79"/>
      <c r="G64" s="79"/>
      <c r="H64" s="81">
        <v>385</v>
      </c>
      <c r="I64" s="81">
        <v>774</v>
      </c>
      <c r="J64" s="82">
        <v>199</v>
      </c>
      <c r="K64" s="81">
        <v>915</v>
      </c>
    </row>
    <row r="65" spans="1:11" ht="19.350000000000001" customHeight="1">
      <c r="A65" s="65">
        <v>2</v>
      </c>
      <c r="B65" s="62" t="s">
        <v>165</v>
      </c>
      <c r="C65" s="79"/>
      <c r="D65" s="79"/>
      <c r="E65" s="79"/>
      <c r="F65" s="79"/>
      <c r="G65" s="79"/>
      <c r="H65" s="81">
        <v>169</v>
      </c>
      <c r="I65" s="81">
        <v>373</v>
      </c>
      <c r="J65" s="82">
        <v>230</v>
      </c>
      <c r="K65" s="81">
        <v>524</v>
      </c>
    </row>
    <row r="66" spans="1:11" ht="19.350000000000001" customHeight="1">
      <c r="A66" s="65">
        <v>3</v>
      </c>
      <c r="B66" s="62" t="s">
        <v>166</v>
      </c>
      <c r="C66" s="79"/>
      <c r="D66" s="79"/>
      <c r="E66" s="79"/>
      <c r="F66" s="79"/>
      <c r="G66" s="79"/>
      <c r="H66" s="81">
        <v>126</v>
      </c>
      <c r="I66" s="81">
        <v>512</v>
      </c>
      <c r="J66" s="82">
        <v>540</v>
      </c>
      <c r="K66" s="81">
        <v>1392</v>
      </c>
    </row>
    <row r="67" spans="1:11" ht="19.350000000000001" customHeight="1">
      <c r="A67" s="65"/>
      <c r="B67" s="62" t="s">
        <v>40</v>
      </c>
      <c r="C67" s="79"/>
      <c r="D67" s="79"/>
      <c r="E67" s="85"/>
      <c r="F67" s="74"/>
      <c r="G67" s="74">
        <v>405</v>
      </c>
      <c r="H67" s="74">
        <f>SUM(H64:H66)</f>
        <v>680</v>
      </c>
      <c r="I67" s="74">
        <f>SUM(I64:I66)</f>
        <v>1659</v>
      </c>
      <c r="J67" s="75">
        <f>SUM(J64:J66)</f>
        <v>969</v>
      </c>
      <c r="K67" s="74">
        <f>SUM(K64:K66)</f>
        <v>2831</v>
      </c>
    </row>
    <row r="68" spans="1:11" ht="19.350000000000001" customHeight="1">
      <c r="A68" s="58" t="s">
        <v>303</v>
      </c>
      <c r="B68" s="62" t="s">
        <v>460</v>
      </c>
      <c r="C68" s="84" t="s">
        <v>0</v>
      </c>
      <c r="D68" s="84" t="s">
        <v>0</v>
      </c>
      <c r="E68" s="84" t="s">
        <v>0</v>
      </c>
      <c r="F68" s="84" t="s">
        <v>0</v>
      </c>
      <c r="G68" s="84">
        <v>80</v>
      </c>
      <c r="H68" s="74">
        <v>191</v>
      </c>
      <c r="I68" s="74">
        <v>174</v>
      </c>
      <c r="J68" s="75">
        <v>399</v>
      </c>
      <c r="K68" s="74">
        <v>401</v>
      </c>
    </row>
    <row r="69" spans="1:11" ht="19.5">
      <c r="A69" s="345" t="s">
        <v>483</v>
      </c>
      <c r="B69" s="346"/>
      <c r="C69" s="251">
        <v>480891</v>
      </c>
      <c r="D69" s="252">
        <v>374647</v>
      </c>
      <c r="E69" s="253">
        <f>+E17+E18+E27+E36+E42+E43+E52+E53+E54</f>
        <v>439350</v>
      </c>
      <c r="F69" s="254">
        <v>453092</v>
      </c>
      <c r="G69" s="254">
        <v>486623</v>
      </c>
      <c r="H69" s="254">
        <v>538184</v>
      </c>
      <c r="I69" s="254">
        <v>546279</v>
      </c>
      <c r="J69" s="255">
        <v>556797</v>
      </c>
      <c r="K69" s="252">
        <f>+K17+K18+K27+K36+K42+K43+K52+K53+K62+K68+K67</f>
        <v>681246</v>
      </c>
    </row>
    <row r="70" spans="1:11" s="162" customFormat="1" ht="17.25">
      <c r="A70" s="262" t="s">
        <v>477</v>
      </c>
      <c r="B70" s="246"/>
      <c r="C70" s="245"/>
      <c r="D70" s="245"/>
      <c r="E70" s="247"/>
      <c r="F70" s="248"/>
      <c r="G70" s="248"/>
      <c r="H70" s="249"/>
      <c r="J70" s="250"/>
      <c r="K70" s="178"/>
    </row>
  </sheetData>
  <mergeCells count="20">
    <mergeCell ref="A1:K1"/>
    <mergeCell ref="B28:F28"/>
    <mergeCell ref="A36:B36"/>
    <mergeCell ref="B37:F37"/>
    <mergeCell ref="A42:B42"/>
    <mergeCell ref="A69:B69"/>
    <mergeCell ref="C45:C49"/>
    <mergeCell ref="D45:D49"/>
    <mergeCell ref="A2:B3"/>
    <mergeCell ref="B4:F4"/>
    <mergeCell ref="A10:B10"/>
    <mergeCell ref="A15:B15"/>
    <mergeCell ref="A16:B16"/>
    <mergeCell ref="B44:F44"/>
    <mergeCell ref="A17:B17"/>
    <mergeCell ref="B19:F19"/>
    <mergeCell ref="B26:C26"/>
    <mergeCell ref="A27:B27"/>
    <mergeCell ref="A52:B52"/>
    <mergeCell ref="C2:K2"/>
  </mergeCells>
  <printOptions horizontalCentered="1" verticalCentered="1"/>
  <pageMargins left="0.7" right="0.7" top="0.75" bottom="0.75" header="0.3" footer="0.3"/>
  <pageSetup paperSize="138" scale="61" fitToHeight="0" orientation="landscape" r:id="rId1"/>
  <rowBreaks count="1" manualBreakCount="1">
    <brk id="36" max="10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6"/>
  <sheetViews>
    <sheetView view="pageBreakPreview" zoomScaleNormal="100" zoomScaleSheetLayoutView="100" workbookViewId="0">
      <selection sqref="A1:L1"/>
    </sheetView>
  </sheetViews>
  <sheetFormatPr defaultColWidth="8.77734375" defaultRowHeight="19.5"/>
  <cols>
    <col min="1" max="1" width="20.33203125" style="5" customWidth="1"/>
    <col min="2" max="3" width="8.109375" style="7" customWidth="1"/>
    <col min="4" max="4" width="7.77734375" style="7" customWidth="1"/>
    <col min="5" max="8" width="10" style="7" customWidth="1"/>
    <col min="9" max="9" width="10" style="26" customWidth="1"/>
    <col min="10" max="11" width="10" style="7" customWidth="1"/>
    <col min="12" max="12" width="10" style="8" customWidth="1"/>
    <col min="13" max="13" width="11.44140625" style="28" customWidth="1"/>
    <col min="14" max="14" width="11.44140625" style="8" customWidth="1"/>
    <col min="15" max="16384" width="8.77734375" style="5"/>
  </cols>
  <sheetData>
    <row r="1" spans="1:22" ht="30.75">
      <c r="A1" s="314" t="s">
        <v>478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5"/>
      <c r="N1" s="5"/>
    </row>
    <row r="2" spans="1:22" s="201" customFormat="1" ht="15" customHeight="1">
      <c r="A2" s="361" t="s">
        <v>487</v>
      </c>
      <c r="B2" s="363" t="s">
        <v>31</v>
      </c>
      <c r="C2" s="364"/>
      <c r="D2" s="364"/>
      <c r="E2" s="364"/>
      <c r="F2" s="364"/>
      <c r="G2" s="364"/>
      <c r="H2" s="364"/>
      <c r="I2" s="364"/>
      <c r="J2" s="364"/>
      <c r="K2" s="364"/>
      <c r="L2" s="365"/>
    </row>
    <row r="3" spans="1:22" s="201" customFormat="1" ht="15" customHeight="1">
      <c r="A3" s="362"/>
      <c r="B3" s="202" t="s">
        <v>35</v>
      </c>
      <c r="C3" s="202" t="s">
        <v>36</v>
      </c>
      <c r="D3" s="202" t="s">
        <v>60</v>
      </c>
      <c r="E3" s="202" t="s">
        <v>61</v>
      </c>
      <c r="F3" s="202" t="s">
        <v>82</v>
      </c>
      <c r="G3" s="202" t="s">
        <v>118</v>
      </c>
      <c r="H3" s="202" t="s">
        <v>138</v>
      </c>
      <c r="I3" s="242" t="s">
        <v>130</v>
      </c>
      <c r="J3" s="242" t="s">
        <v>169</v>
      </c>
      <c r="K3" s="242" t="s">
        <v>187</v>
      </c>
      <c r="L3" s="242" t="s">
        <v>238</v>
      </c>
    </row>
    <row r="4" spans="1:22" ht="15" customHeight="1">
      <c r="A4" s="358" t="s">
        <v>284</v>
      </c>
      <c r="B4" s="358"/>
      <c r="C4" s="358"/>
      <c r="D4" s="358"/>
      <c r="E4" s="358"/>
      <c r="F4" s="358"/>
      <c r="G4" s="358"/>
      <c r="H4" s="190"/>
      <c r="I4" s="190"/>
      <c r="J4" s="190"/>
      <c r="K4" s="190"/>
      <c r="L4" s="190"/>
      <c r="M4" s="5"/>
      <c r="N4" s="5"/>
    </row>
    <row r="5" spans="1:22" ht="15" customHeight="1">
      <c r="A5" s="191" t="s">
        <v>37</v>
      </c>
      <c r="B5" s="192">
        <v>624</v>
      </c>
      <c r="C5" s="192">
        <v>554</v>
      </c>
      <c r="D5" s="192">
        <v>650</v>
      </c>
      <c r="E5" s="193" t="s">
        <v>0</v>
      </c>
      <c r="F5" s="193" t="s">
        <v>0</v>
      </c>
      <c r="G5" s="193" t="s">
        <v>0</v>
      </c>
      <c r="H5" s="193" t="s">
        <v>0</v>
      </c>
      <c r="I5" s="190">
        <v>0</v>
      </c>
      <c r="J5" s="190"/>
      <c r="K5" s="190"/>
      <c r="L5" s="193" t="s">
        <v>0</v>
      </c>
      <c r="M5" s="5"/>
      <c r="N5" s="5"/>
    </row>
    <row r="6" spans="1:22" ht="15" customHeight="1">
      <c r="A6" s="191" t="s">
        <v>38</v>
      </c>
      <c r="B6" s="192">
        <v>1022</v>
      </c>
      <c r="C6" s="192">
        <v>1089</v>
      </c>
      <c r="D6" s="192">
        <v>1655</v>
      </c>
      <c r="E6" s="192">
        <v>1924</v>
      </c>
      <c r="F6" s="194">
        <v>2036</v>
      </c>
      <c r="G6" s="195">
        <v>2177</v>
      </c>
      <c r="H6" s="195">
        <v>2481</v>
      </c>
      <c r="I6" s="195">
        <v>2567</v>
      </c>
      <c r="J6" s="195">
        <v>2528</v>
      </c>
      <c r="K6" s="195">
        <v>450</v>
      </c>
      <c r="L6" s="190">
        <v>3026</v>
      </c>
      <c r="M6" s="5"/>
      <c r="N6" s="5"/>
    </row>
    <row r="7" spans="1:22" ht="15" customHeight="1">
      <c r="A7" s="191" t="s">
        <v>39</v>
      </c>
      <c r="B7" s="192">
        <v>130</v>
      </c>
      <c r="C7" s="192">
        <v>113</v>
      </c>
      <c r="D7" s="192">
        <v>181</v>
      </c>
      <c r="E7" s="192">
        <v>160</v>
      </c>
      <c r="F7" s="194">
        <v>172</v>
      </c>
      <c r="G7" s="195">
        <v>215</v>
      </c>
      <c r="H7" s="195">
        <v>284</v>
      </c>
      <c r="I7" s="195">
        <v>399</v>
      </c>
      <c r="J7" s="195">
        <v>313</v>
      </c>
      <c r="K7" s="195">
        <v>370</v>
      </c>
      <c r="L7" s="190">
        <v>459</v>
      </c>
      <c r="M7" s="5"/>
      <c r="N7" s="5"/>
    </row>
    <row r="8" spans="1:22" ht="15" customHeight="1">
      <c r="A8" s="191" t="s">
        <v>196</v>
      </c>
      <c r="B8" s="193" t="s">
        <v>0</v>
      </c>
      <c r="C8" s="193" t="s">
        <v>0</v>
      </c>
      <c r="D8" s="192">
        <v>4</v>
      </c>
      <c r="E8" s="192">
        <v>4</v>
      </c>
      <c r="F8" s="193" t="s">
        <v>0</v>
      </c>
      <c r="G8" s="195">
        <v>1</v>
      </c>
      <c r="H8" s="195">
        <v>2</v>
      </c>
      <c r="I8" s="195">
        <v>6</v>
      </c>
      <c r="J8" s="195">
        <v>2</v>
      </c>
      <c r="K8" s="195">
        <v>6</v>
      </c>
      <c r="L8" s="190">
        <v>8</v>
      </c>
      <c r="M8" s="5"/>
      <c r="N8" s="5"/>
    </row>
    <row r="9" spans="1:22" s="6" customFormat="1" ht="15" customHeight="1">
      <c r="A9" s="196" t="s">
        <v>40</v>
      </c>
      <c r="B9" s="197">
        <v>1776</v>
      </c>
      <c r="C9" s="197">
        <f>SUM(C5:C8)</f>
        <v>1756</v>
      </c>
      <c r="D9" s="197">
        <f>SUM(D5:D8)</f>
        <v>2490</v>
      </c>
      <c r="E9" s="197">
        <f>SUM(E6:E8)</f>
        <v>2088</v>
      </c>
      <c r="F9" s="196">
        <f>SUM(F6:F8)</f>
        <v>2208</v>
      </c>
      <c r="G9" s="196">
        <f>SUM(G6:G8)</f>
        <v>2393</v>
      </c>
      <c r="H9" s="196">
        <v>2767</v>
      </c>
      <c r="I9" s="189">
        <v>2972</v>
      </c>
      <c r="J9" s="189">
        <v>2843</v>
      </c>
      <c r="K9" s="189">
        <f>SUM(K6:K8)</f>
        <v>826</v>
      </c>
      <c r="L9" s="198">
        <v>3493</v>
      </c>
    </row>
    <row r="10" spans="1:22" ht="15" customHeight="1">
      <c r="A10" s="358" t="s">
        <v>41</v>
      </c>
      <c r="B10" s="358"/>
      <c r="C10" s="358"/>
      <c r="D10" s="358"/>
      <c r="E10" s="358"/>
      <c r="F10" s="358"/>
      <c r="G10" s="358"/>
      <c r="H10" s="190"/>
      <c r="I10" s="195"/>
      <c r="J10" s="195"/>
      <c r="K10" s="195"/>
      <c r="L10" s="190"/>
      <c r="M10" s="5"/>
      <c r="N10" s="5"/>
    </row>
    <row r="11" spans="1:22" ht="15" customHeight="1">
      <c r="A11" s="191" t="s">
        <v>37</v>
      </c>
      <c r="B11" s="194" t="s">
        <v>0</v>
      </c>
      <c r="C11" s="194" t="s">
        <v>0</v>
      </c>
      <c r="D11" s="194" t="s">
        <v>0</v>
      </c>
      <c r="E11" s="194" t="s">
        <v>0</v>
      </c>
      <c r="F11" s="194" t="s">
        <v>0</v>
      </c>
      <c r="G11" s="194" t="s">
        <v>0</v>
      </c>
      <c r="H11" s="194"/>
      <c r="I11" s="195">
        <v>0</v>
      </c>
      <c r="J11" s="195"/>
      <c r="K11" s="195"/>
      <c r="L11" s="194" t="s">
        <v>0</v>
      </c>
      <c r="M11" s="5"/>
      <c r="N11" s="5"/>
    </row>
    <row r="12" spans="1:22" ht="15" customHeight="1">
      <c r="A12" s="191" t="s">
        <v>38</v>
      </c>
      <c r="B12" s="192">
        <v>172</v>
      </c>
      <c r="C12" s="192">
        <v>292</v>
      </c>
      <c r="D12" s="192">
        <v>144</v>
      </c>
      <c r="E12" s="192">
        <v>183</v>
      </c>
      <c r="F12" s="194">
        <v>226</v>
      </c>
      <c r="G12" s="195">
        <v>364</v>
      </c>
      <c r="H12" s="195">
        <v>285</v>
      </c>
      <c r="I12" s="195">
        <v>442</v>
      </c>
      <c r="J12" s="195">
        <v>369</v>
      </c>
      <c r="K12" s="195">
        <v>401</v>
      </c>
      <c r="L12" s="190">
        <v>381</v>
      </c>
      <c r="M12" s="5"/>
      <c r="N12" s="5"/>
    </row>
    <row r="13" spans="1:22" ht="15" customHeight="1">
      <c r="A13" s="191" t="s">
        <v>39</v>
      </c>
      <c r="B13" s="192">
        <v>81</v>
      </c>
      <c r="C13" s="192">
        <v>97</v>
      </c>
      <c r="D13" s="192">
        <v>116</v>
      </c>
      <c r="E13" s="192">
        <v>81</v>
      </c>
      <c r="F13" s="194">
        <v>26</v>
      </c>
      <c r="G13" s="195">
        <v>62</v>
      </c>
      <c r="H13" s="195">
        <v>36</v>
      </c>
      <c r="I13" s="195">
        <v>62</v>
      </c>
      <c r="J13" s="195">
        <v>17</v>
      </c>
      <c r="K13" s="195">
        <v>58</v>
      </c>
      <c r="L13" s="190">
        <v>94</v>
      </c>
      <c r="M13" s="5"/>
      <c r="N13" s="5"/>
    </row>
    <row r="14" spans="1:22" ht="15" customHeight="1">
      <c r="A14" s="191" t="s">
        <v>196</v>
      </c>
      <c r="B14" s="192">
        <v>2</v>
      </c>
      <c r="C14" s="192">
        <v>2</v>
      </c>
      <c r="D14" s="192">
        <v>3</v>
      </c>
      <c r="E14" s="192">
        <v>5</v>
      </c>
      <c r="F14" s="194">
        <v>6</v>
      </c>
      <c r="G14" s="195">
        <v>5</v>
      </c>
      <c r="H14" s="195">
        <v>9</v>
      </c>
      <c r="I14" s="195">
        <v>1</v>
      </c>
      <c r="J14" s="195">
        <v>3</v>
      </c>
      <c r="K14" s="195">
        <v>3</v>
      </c>
      <c r="L14" s="190">
        <v>1</v>
      </c>
      <c r="M14" s="5"/>
      <c r="N14" s="5"/>
    </row>
    <row r="15" spans="1:22" s="6" customFormat="1" ht="15" customHeight="1">
      <c r="A15" s="196" t="s">
        <v>1</v>
      </c>
      <c r="B15" s="197">
        <v>255</v>
      </c>
      <c r="C15" s="197">
        <f>SUM(C12:C14)</f>
        <v>391</v>
      </c>
      <c r="D15" s="197">
        <f>SUM(D12:D14)</f>
        <v>263</v>
      </c>
      <c r="E15" s="197">
        <f>SUM(E12:E14)</f>
        <v>269</v>
      </c>
      <c r="F15" s="196">
        <f>SUM(F12:F14)</f>
        <v>258</v>
      </c>
      <c r="G15" s="196">
        <f>SUM(G12:G14)</f>
        <v>431</v>
      </c>
      <c r="H15" s="196">
        <v>330</v>
      </c>
      <c r="I15" s="189">
        <v>505</v>
      </c>
      <c r="J15" s="189">
        <v>389</v>
      </c>
      <c r="K15" s="189">
        <f>SUM(K12:K14)</f>
        <v>462</v>
      </c>
      <c r="L15" s="198">
        <v>476</v>
      </c>
    </row>
    <row r="16" spans="1:22" ht="15" customHeight="1">
      <c r="A16" s="358" t="s">
        <v>42</v>
      </c>
      <c r="B16" s="358"/>
      <c r="C16" s="358"/>
      <c r="D16" s="358"/>
      <c r="E16" s="358"/>
      <c r="F16" s="358"/>
      <c r="G16" s="358"/>
      <c r="H16" s="190"/>
      <c r="I16" s="195"/>
      <c r="J16" s="195"/>
      <c r="K16" s="195"/>
      <c r="L16" s="190"/>
      <c r="M16" s="110"/>
      <c r="N16" s="110"/>
      <c r="O16" s="110"/>
      <c r="P16" s="110"/>
      <c r="Q16" s="110"/>
      <c r="R16" s="110"/>
      <c r="S16" s="110"/>
      <c r="T16" s="110"/>
      <c r="U16" s="110"/>
      <c r="V16" s="110"/>
    </row>
    <row r="17" spans="1:22" ht="15" customHeight="1">
      <c r="A17" s="191" t="s">
        <v>43</v>
      </c>
      <c r="B17" s="193" t="s">
        <v>0</v>
      </c>
      <c r="C17" s="193" t="s">
        <v>0</v>
      </c>
      <c r="D17" s="193" t="s">
        <v>0</v>
      </c>
      <c r="E17" s="193" t="s">
        <v>0</v>
      </c>
      <c r="F17" s="193" t="s">
        <v>0</v>
      </c>
      <c r="G17" s="193" t="s">
        <v>0</v>
      </c>
      <c r="H17" s="193"/>
      <c r="I17" s="195">
        <v>0</v>
      </c>
      <c r="J17" s="195"/>
      <c r="K17" s="195"/>
      <c r="L17" s="193" t="s">
        <v>0</v>
      </c>
      <c r="M17" s="110"/>
      <c r="N17" s="110"/>
      <c r="O17" s="110"/>
      <c r="P17" s="110"/>
      <c r="Q17" s="110"/>
      <c r="R17" s="110"/>
      <c r="S17" s="110"/>
      <c r="T17" s="110"/>
      <c r="U17" s="110"/>
      <c r="V17" s="110"/>
    </row>
    <row r="18" spans="1:22" ht="15" customHeight="1">
      <c r="A18" s="191" t="s">
        <v>44</v>
      </c>
      <c r="B18" s="192">
        <v>303</v>
      </c>
      <c r="C18" s="192">
        <v>263</v>
      </c>
      <c r="D18" s="192">
        <v>289</v>
      </c>
      <c r="E18" s="192">
        <v>286</v>
      </c>
      <c r="F18" s="193" t="s">
        <v>0</v>
      </c>
      <c r="G18" s="195">
        <v>283</v>
      </c>
      <c r="H18" s="195">
        <v>504</v>
      </c>
      <c r="I18" s="195">
        <v>437</v>
      </c>
      <c r="J18" s="195">
        <v>470</v>
      </c>
      <c r="K18" s="195">
        <v>470</v>
      </c>
      <c r="L18" s="190"/>
      <c r="M18" s="110"/>
      <c r="N18" s="110"/>
      <c r="O18" s="110"/>
      <c r="P18" s="110"/>
      <c r="Q18" s="110"/>
      <c r="R18" s="110"/>
      <c r="S18" s="110"/>
      <c r="T18" s="110"/>
      <c r="U18" s="110"/>
      <c r="V18" s="110"/>
    </row>
    <row r="19" spans="1:22" ht="15" customHeight="1">
      <c r="A19" s="191" t="s">
        <v>45</v>
      </c>
      <c r="B19" s="192">
        <v>400</v>
      </c>
      <c r="C19" s="192">
        <v>920</v>
      </c>
      <c r="D19" s="192">
        <v>890</v>
      </c>
      <c r="E19" s="192">
        <v>846</v>
      </c>
      <c r="F19" s="194">
        <v>1174</v>
      </c>
      <c r="G19" s="195">
        <v>885</v>
      </c>
      <c r="H19" s="195">
        <v>1500</v>
      </c>
      <c r="I19" s="195">
        <v>1519</v>
      </c>
      <c r="J19" s="195">
        <v>1229</v>
      </c>
      <c r="K19" s="195">
        <v>432</v>
      </c>
      <c r="L19" s="190">
        <v>1632</v>
      </c>
      <c r="M19" s="110"/>
      <c r="N19" s="110"/>
      <c r="O19" s="110"/>
      <c r="P19" s="110"/>
      <c r="Q19" s="110"/>
      <c r="R19" s="110"/>
      <c r="S19" s="110"/>
      <c r="T19" s="110"/>
      <c r="U19" s="110"/>
      <c r="V19" s="110"/>
    </row>
    <row r="20" spans="1:22" ht="15" customHeight="1">
      <c r="A20" s="191" t="s">
        <v>46</v>
      </c>
      <c r="B20" s="192">
        <v>164</v>
      </c>
      <c r="C20" s="192">
        <v>128</v>
      </c>
      <c r="D20" s="192">
        <v>153</v>
      </c>
      <c r="E20" s="192">
        <v>188</v>
      </c>
      <c r="F20" s="194">
        <v>270</v>
      </c>
      <c r="G20" s="195">
        <v>1057</v>
      </c>
      <c r="H20" s="195">
        <v>371</v>
      </c>
      <c r="I20" s="195">
        <v>198</v>
      </c>
      <c r="J20" s="195">
        <v>153</v>
      </c>
      <c r="K20" s="195">
        <v>905</v>
      </c>
      <c r="L20" s="190">
        <v>369</v>
      </c>
      <c r="M20" s="5"/>
      <c r="N20" s="5"/>
    </row>
    <row r="21" spans="1:22" ht="15" customHeight="1">
      <c r="A21" s="191" t="s">
        <v>47</v>
      </c>
      <c r="B21" s="193" t="s">
        <v>0</v>
      </c>
      <c r="C21" s="193"/>
      <c r="D21" s="193" t="s">
        <v>0</v>
      </c>
      <c r="E21" s="192">
        <v>3</v>
      </c>
      <c r="F21" s="194">
        <v>3</v>
      </c>
      <c r="G21" s="195">
        <v>40</v>
      </c>
      <c r="H21" s="195">
        <v>2</v>
      </c>
      <c r="I21" s="195">
        <v>0</v>
      </c>
      <c r="J21" s="195">
        <v>3</v>
      </c>
      <c r="K21" s="195">
        <v>3</v>
      </c>
      <c r="L21" s="190">
        <v>3</v>
      </c>
      <c r="M21" s="5"/>
      <c r="N21" s="5"/>
    </row>
    <row r="22" spans="1:22" ht="15" customHeight="1">
      <c r="A22" s="191" t="s">
        <v>197</v>
      </c>
      <c r="B22" s="193" t="s">
        <v>0</v>
      </c>
      <c r="C22" s="193" t="s">
        <v>0</v>
      </c>
      <c r="D22" s="193" t="s">
        <v>0</v>
      </c>
      <c r="E22" s="193" t="s">
        <v>0</v>
      </c>
      <c r="F22" s="193" t="s">
        <v>0</v>
      </c>
      <c r="G22" s="195">
        <v>5</v>
      </c>
      <c r="H22" s="195">
        <v>5</v>
      </c>
      <c r="I22" s="195">
        <v>21</v>
      </c>
      <c r="J22" s="195">
        <v>67</v>
      </c>
      <c r="K22" s="195"/>
      <c r="L22" s="190">
        <v>40</v>
      </c>
      <c r="M22" s="5"/>
      <c r="N22" s="5"/>
    </row>
    <row r="23" spans="1:22" s="6" customFormat="1" ht="15" customHeight="1">
      <c r="A23" s="196" t="s">
        <v>1</v>
      </c>
      <c r="B23" s="197">
        <v>867</v>
      </c>
      <c r="C23" s="197">
        <f>SUM(C18:C21)</f>
        <v>1311</v>
      </c>
      <c r="D23" s="197">
        <f>SUM(D18:D21)</f>
        <v>1332</v>
      </c>
      <c r="E23" s="197">
        <f>SUM(E18:E21)</f>
        <v>1323</v>
      </c>
      <c r="F23" s="196">
        <f>SUM(F19:F21)</f>
        <v>1447</v>
      </c>
      <c r="G23" s="196">
        <f>SUM(G17:G22)</f>
        <v>2270</v>
      </c>
      <c r="H23" s="196">
        <v>2382</v>
      </c>
      <c r="I23" s="189">
        <v>2175</v>
      </c>
      <c r="J23" s="189">
        <v>1992</v>
      </c>
      <c r="K23" s="189">
        <f>SUM(K18:K22)</f>
        <v>1810</v>
      </c>
      <c r="L23" s="198">
        <v>2044</v>
      </c>
    </row>
    <row r="24" spans="1:22" ht="15" customHeight="1">
      <c r="A24" s="358" t="s">
        <v>246</v>
      </c>
      <c r="B24" s="358"/>
      <c r="C24" s="358"/>
      <c r="D24" s="358"/>
      <c r="E24" s="358"/>
      <c r="F24" s="358"/>
      <c r="G24" s="358"/>
      <c r="H24" s="190"/>
      <c r="I24" s="195"/>
      <c r="J24" s="195"/>
      <c r="K24" s="195"/>
      <c r="L24" s="190"/>
      <c r="M24" s="5"/>
      <c r="N24" s="5"/>
    </row>
    <row r="25" spans="1:22" ht="15" customHeight="1">
      <c r="A25" s="191" t="s">
        <v>37</v>
      </c>
      <c r="B25" s="192">
        <v>87</v>
      </c>
      <c r="C25" s="193" t="s">
        <v>0</v>
      </c>
      <c r="D25" s="192">
        <v>51</v>
      </c>
      <c r="E25" s="193" t="s">
        <v>0</v>
      </c>
      <c r="F25" s="193" t="s">
        <v>0</v>
      </c>
      <c r="G25" s="193" t="s">
        <v>0</v>
      </c>
      <c r="H25" s="193"/>
      <c r="I25" s="195"/>
      <c r="J25" s="195"/>
      <c r="K25" s="195"/>
      <c r="L25" s="193" t="s">
        <v>0</v>
      </c>
      <c r="M25" s="5"/>
      <c r="N25" s="5"/>
    </row>
    <row r="26" spans="1:22" ht="15" customHeight="1">
      <c r="A26" s="191" t="s">
        <v>38</v>
      </c>
      <c r="B26" s="192">
        <v>56</v>
      </c>
      <c r="C26" s="192">
        <v>96</v>
      </c>
      <c r="D26" s="192">
        <v>84</v>
      </c>
      <c r="E26" s="192">
        <v>122</v>
      </c>
      <c r="F26" s="194">
        <v>217</v>
      </c>
      <c r="G26" s="195">
        <v>204</v>
      </c>
      <c r="H26" s="195">
        <v>208</v>
      </c>
      <c r="I26" s="195">
        <v>200</v>
      </c>
      <c r="J26" s="195">
        <v>214</v>
      </c>
      <c r="K26" s="195">
        <v>214</v>
      </c>
      <c r="L26" s="190">
        <v>197</v>
      </c>
      <c r="M26" s="5"/>
      <c r="N26" s="5"/>
    </row>
    <row r="27" spans="1:22" ht="15" customHeight="1">
      <c r="A27" s="191" t="s">
        <v>39</v>
      </c>
      <c r="B27" s="192">
        <v>29</v>
      </c>
      <c r="C27" s="192">
        <v>26</v>
      </c>
      <c r="D27" s="192">
        <v>41</v>
      </c>
      <c r="E27" s="192">
        <v>10</v>
      </c>
      <c r="F27" s="193" t="s">
        <v>0</v>
      </c>
      <c r="G27" s="195">
        <v>34</v>
      </c>
      <c r="H27" s="195">
        <v>2</v>
      </c>
      <c r="I27" s="195">
        <v>63</v>
      </c>
      <c r="J27" s="195">
        <v>16</v>
      </c>
      <c r="K27" s="195">
        <v>62</v>
      </c>
      <c r="L27" s="190">
        <v>27</v>
      </c>
      <c r="M27" s="5"/>
      <c r="N27" s="5"/>
    </row>
    <row r="28" spans="1:22" ht="15" customHeight="1">
      <c r="A28" s="191" t="s">
        <v>247</v>
      </c>
      <c r="B28" s="192">
        <v>2</v>
      </c>
      <c r="C28" s="192">
        <v>2</v>
      </c>
      <c r="D28" s="193" t="s">
        <v>0</v>
      </c>
      <c r="E28" s="192">
        <v>1</v>
      </c>
      <c r="F28" s="193" t="s">
        <v>0</v>
      </c>
      <c r="G28" s="195">
        <v>2</v>
      </c>
      <c r="H28" s="195"/>
      <c r="I28" s="195">
        <v>1</v>
      </c>
      <c r="J28" s="195"/>
      <c r="K28" s="195">
        <v>3</v>
      </c>
      <c r="L28" s="190"/>
      <c r="M28" s="5"/>
      <c r="N28" s="5"/>
    </row>
    <row r="29" spans="1:22" s="6" customFormat="1" ht="15" customHeight="1">
      <c r="A29" s="196" t="s">
        <v>1</v>
      </c>
      <c r="B29" s="197">
        <v>174</v>
      </c>
      <c r="C29" s="197">
        <f>SUM(C26:C28)</f>
        <v>124</v>
      </c>
      <c r="D29" s="197">
        <f>SUM(D25:D28)</f>
        <v>176</v>
      </c>
      <c r="E29" s="197">
        <f>SUM(E26:E28)</f>
        <v>133</v>
      </c>
      <c r="F29" s="196">
        <f>SUM(F26:F28)</f>
        <v>217</v>
      </c>
      <c r="G29" s="196">
        <f>SUM(G26:G28)</f>
        <v>240</v>
      </c>
      <c r="H29" s="196">
        <v>210</v>
      </c>
      <c r="I29" s="189">
        <v>264</v>
      </c>
      <c r="J29" s="189">
        <v>230</v>
      </c>
      <c r="K29" s="189">
        <f>SUM(K26:K28)</f>
        <v>279</v>
      </c>
      <c r="L29" s="198">
        <v>224</v>
      </c>
    </row>
    <row r="30" spans="1:22" ht="15" customHeight="1">
      <c r="A30" s="358" t="s">
        <v>48</v>
      </c>
      <c r="B30" s="358"/>
      <c r="C30" s="358"/>
      <c r="D30" s="358"/>
      <c r="E30" s="358"/>
      <c r="F30" s="358"/>
      <c r="G30" s="358"/>
      <c r="H30" s="190"/>
      <c r="I30" s="195"/>
      <c r="J30" s="195"/>
      <c r="K30" s="195"/>
      <c r="L30" s="190"/>
      <c r="M30" s="5"/>
      <c r="N30" s="5"/>
    </row>
    <row r="31" spans="1:22" ht="15" customHeight="1">
      <c r="A31" s="191" t="s">
        <v>49</v>
      </c>
      <c r="B31" s="192">
        <v>1781</v>
      </c>
      <c r="C31" s="192">
        <v>929</v>
      </c>
      <c r="D31" s="193" t="s">
        <v>0</v>
      </c>
      <c r="E31" s="193" t="s">
        <v>0</v>
      </c>
      <c r="F31" s="193" t="s">
        <v>0</v>
      </c>
      <c r="G31" s="193" t="s">
        <v>0</v>
      </c>
      <c r="H31" s="193"/>
      <c r="I31" s="195">
        <v>0</v>
      </c>
      <c r="J31" s="195"/>
      <c r="K31" s="195"/>
      <c r="L31" s="193" t="s">
        <v>0</v>
      </c>
      <c r="M31" s="5"/>
      <c r="N31" s="5"/>
    </row>
    <row r="32" spans="1:22" ht="15" customHeight="1">
      <c r="A32" s="191" t="s">
        <v>50</v>
      </c>
      <c r="B32" s="192">
        <v>2532</v>
      </c>
      <c r="C32" s="192">
        <v>2947</v>
      </c>
      <c r="D32" s="192">
        <v>2429</v>
      </c>
      <c r="E32" s="192">
        <v>3869</v>
      </c>
      <c r="F32" s="194">
        <v>2534</v>
      </c>
      <c r="G32" s="195">
        <v>3052</v>
      </c>
      <c r="H32" s="195">
        <v>4678</v>
      </c>
      <c r="I32" s="195">
        <v>4807</v>
      </c>
      <c r="J32" s="195">
        <v>4644</v>
      </c>
      <c r="K32" s="195">
        <v>2078</v>
      </c>
      <c r="L32" s="190">
        <v>2979</v>
      </c>
      <c r="M32" s="5"/>
      <c r="N32" s="5"/>
    </row>
    <row r="33" spans="1:14" ht="15" customHeight="1">
      <c r="A33" s="191" t="s">
        <v>51</v>
      </c>
      <c r="B33" s="192">
        <v>764</v>
      </c>
      <c r="C33" s="192">
        <v>993</v>
      </c>
      <c r="D33" s="192">
        <v>1183</v>
      </c>
      <c r="E33" s="192">
        <v>1206</v>
      </c>
      <c r="F33" s="194">
        <v>1343</v>
      </c>
      <c r="G33" s="195">
        <v>1278</v>
      </c>
      <c r="H33" s="195">
        <v>1402</v>
      </c>
      <c r="I33" s="195">
        <v>1614</v>
      </c>
      <c r="J33" s="195">
        <v>1466</v>
      </c>
      <c r="K33" s="195">
        <v>874</v>
      </c>
      <c r="L33" s="190">
        <v>1362</v>
      </c>
      <c r="M33" s="5"/>
      <c r="N33" s="5"/>
    </row>
    <row r="34" spans="1:14" ht="15" customHeight="1">
      <c r="A34" s="191" t="s">
        <v>119</v>
      </c>
      <c r="B34" s="193" t="s">
        <v>0</v>
      </c>
      <c r="C34" s="193" t="s">
        <v>0</v>
      </c>
      <c r="D34" s="193" t="s">
        <v>0</v>
      </c>
      <c r="E34" s="193" t="s">
        <v>0</v>
      </c>
      <c r="F34" s="193" t="s">
        <v>0</v>
      </c>
      <c r="G34" s="195">
        <v>16</v>
      </c>
      <c r="H34" s="195">
        <v>1</v>
      </c>
      <c r="I34" s="195">
        <v>0</v>
      </c>
      <c r="J34" s="195">
        <v>6</v>
      </c>
      <c r="K34" s="195"/>
      <c r="L34" s="190">
        <v>18</v>
      </c>
      <c r="M34" s="5"/>
      <c r="N34" s="5"/>
    </row>
    <row r="35" spans="1:14" ht="15" customHeight="1">
      <c r="A35" s="191" t="s">
        <v>120</v>
      </c>
      <c r="B35" s="192">
        <v>4</v>
      </c>
      <c r="C35" s="193" t="s">
        <v>0</v>
      </c>
      <c r="D35" s="192">
        <v>3</v>
      </c>
      <c r="E35" s="192">
        <v>11</v>
      </c>
      <c r="F35" s="194">
        <v>18</v>
      </c>
      <c r="G35" s="195">
        <v>8</v>
      </c>
      <c r="H35" s="195">
        <v>15</v>
      </c>
      <c r="I35" s="195">
        <v>12</v>
      </c>
      <c r="J35" s="195">
        <v>11</v>
      </c>
      <c r="K35" s="195">
        <v>22</v>
      </c>
      <c r="L35" s="190">
        <v>20</v>
      </c>
      <c r="M35" s="5"/>
      <c r="N35" s="5"/>
    </row>
    <row r="36" spans="1:14" s="6" customFormat="1" ht="15" customHeight="1">
      <c r="A36" s="196" t="s">
        <v>1</v>
      </c>
      <c r="B36" s="197">
        <v>5081</v>
      </c>
      <c r="C36" s="197">
        <f>SUM(C31:C35)</f>
        <v>4869</v>
      </c>
      <c r="D36" s="197">
        <f>SUM(D32:D35)</f>
        <v>3615</v>
      </c>
      <c r="E36" s="197">
        <f>SUM(E32:E35)</f>
        <v>5086</v>
      </c>
      <c r="F36" s="196">
        <f>SUM(F32:F35)</f>
        <v>3895</v>
      </c>
      <c r="G36" s="196">
        <f>SUM(G32:G35)</f>
        <v>4354</v>
      </c>
      <c r="H36" s="196">
        <v>6096</v>
      </c>
      <c r="I36" s="189">
        <v>6433</v>
      </c>
      <c r="J36" s="189">
        <v>6127</v>
      </c>
      <c r="K36" s="189">
        <f>SUM(K32:K35)</f>
        <v>2974</v>
      </c>
      <c r="L36" s="198">
        <v>4379</v>
      </c>
    </row>
    <row r="37" spans="1:14" ht="15" customHeight="1">
      <c r="A37" s="358" t="s">
        <v>52</v>
      </c>
      <c r="B37" s="358"/>
      <c r="C37" s="358"/>
      <c r="D37" s="358"/>
      <c r="E37" s="358"/>
      <c r="F37" s="358"/>
      <c r="G37" s="358"/>
      <c r="H37" s="190"/>
      <c r="I37" s="195"/>
      <c r="J37" s="195"/>
      <c r="K37" s="195"/>
      <c r="L37" s="190"/>
      <c r="M37" s="5"/>
      <c r="N37" s="5"/>
    </row>
    <row r="38" spans="1:14" ht="15" customHeight="1">
      <c r="A38" s="191" t="s">
        <v>49</v>
      </c>
      <c r="B38" s="193" t="s">
        <v>0</v>
      </c>
      <c r="C38" s="193" t="s">
        <v>0</v>
      </c>
      <c r="D38" s="193" t="s">
        <v>0</v>
      </c>
      <c r="E38" s="193" t="s">
        <v>0</v>
      </c>
      <c r="F38" s="193" t="s">
        <v>0</v>
      </c>
      <c r="G38" s="193" t="s">
        <v>0</v>
      </c>
      <c r="H38" s="193"/>
      <c r="I38" s="195"/>
      <c r="J38" s="195"/>
      <c r="K38" s="195"/>
      <c r="L38" s="193" t="s">
        <v>0</v>
      </c>
      <c r="M38" s="5"/>
      <c r="N38" s="5"/>
    </row>
    <row r="39" spans="1:14" ht="15" customHeight="1">
      <c r="A39" s="191" t="s">
        <v>50</v>
      </c>
      <c r="B39" s="192">
        <v>223</v>
      </c>
      <c r="C39" s="192">
        <v>477</v>
      </c>
      <c r="D39" s="192">
        <v>445</v>
      </c>
      <c r="E39" s="192">
        <v>523</v>
      </c>
      <c r="F39" s="194">
        <v>797</v>
      </c>
      <c r="G39" s="195">
        <v>1051</v>
      </c>
      <c r="H39" s="195">
        <v>1292</v>
      </c>
      <c r="I39" s="195">
        <v>1577</v>
      </c>
      <c r="J39" s="195">
        <v>1871</v>
      </c>
      <c r="K39" s="195">
        <v>779</v>
      </c>
      <c r="L39" s="190">
        <v>915</v>
      </c>
      <c r="M39" s="5"/>
      <c r="N39" s="5"/>
    </row>
    <row r="40" spans="1:14" ht="15" customHeight="1">
      <c r="A40" s="191" t="s">
        <v>51</v>
      </c>
      <c r="B40" s="192">
        <v>23</v>
      </c>
      <c r="C40" s="192">
        <v>47</v>
      </c>
      <c r="D40" s="192">
        <v>35</v>
      </c>
      <c r="E40" s="192">
        <v>46</v>
      </c>
      <c r="F40" s="194">
        <v>47</v>
      </c>
      <c r="G40" s="195">
        <v>54</v>
      </c>
      <c r="H40" s="195">
        <v>56</v>
      </c>
      <c r="I40" s="195">
        <v>80</v>
      </c>
      <c r="J40" s="195">
        <v>41</v>
      </c>
      <c r="K40" s="195">
        <v>98</v>
      </c>
      <c r="L40" s="190">
        <v>79</v>
      </c>
      <c r="M40" s="5"/>
      <c r="N40" s="5"/>
    </row>
    <row r="41" spans="1:14" ht="15" customHeight="1">
      <c r="A41" s="191" t="s">
        <v>120</v>
      </c>
      <c r="B41" s="193" t="s">
        <v>0</v>
      </c>
      <c r="C41" s="193" t="s">
        <v>0</v>
      </c>
      <c r="D41" s="192">
        <v>3</v>
      </c>
      <c r="E41" s="192">
        <v>1</v>
      </c>
      <c r="F41" s="194">
        <v>3</v>
      </c>
      <c r="G41" s="195">
        <v>3</v>
      </c>
      <c r="H41" s="195">
        <v>2</v>
      </c>
      <c r="I41" s="195">
        <v>9</v>
      </c>
      <c r="J41" s="195">
        <v>3</v>
      </c>
      <c r="K41" s="195">
        <v>3</v>
      </c>
      <c r="L41" s="190">
        <v>8</v>
      </c>
      <c r="M41" s="5"/>
      <c r="N41" s="5"/>
    </row>
    <row r="42" spans="1:14" s="6" customFormat="1" ht="15" customHeight="1">
      <c r="A42" s="196" t="s">
        <v>40</v>
      </c>
      <c r="B42" s="197">
        <v>246</v>
      </c>
      <c r="C42" s="197">
        <f>SUM(C39:C41)</f>
        <v>524</v>
      </c>
      <c r="D42" s="197">
        <f>SUM(D39:D41)</f>
        <v>483</v>
      </c>
      <c r="E42" s="197">
        <f>SUM(E39:E41)</f>
        <v>570</v>
      </c>
      <c r="F42" s="197">
        <f>SUM(F39:F41)</f>
        <v>847</v>
      </c>
      <c r="G42" s="197">
        <f>SUM(G39:G41)</f>
        <v>1108</v>
      </c>
      <c r="H42" s="197">
        <v>1350</v>
      </c>
      <c r="I42" s="189">
        <v>1666</v>
      </c>
      <c r="J42" s="189">
        <v>1915</v>
      </c>
      <c r="K42" s="189">
        <f>SUM(K39:K41)</f>
        <v>880</v>
      </c>
      <c r="L42" s="198">
        <v>1002</v>
      </c>
    </row>
    <row r="43" spans="1:14" ht="15" customHeight="1">
      <c r="A43" s="358" t="s">
        <v>53</v>
      </c>
      <c r="B43" s="358"/>
      <c r="C43" s="358"/>
      <c r="D43" s="358"/>
      <c r="E43" s="358"/>
      <c r="F43" s="358"/>
      <c r="G43" s="358"/>
      <c r="H43" s="190"/>
      <c r="I43" s="195"/>
      <c r="J43" s="195"/>
      <c r="K43" s="195"/>
      <c r="L43" s="190"/>
      <c r="M43" s="5"/>
      <c r="N43" s="5"/>
    </row>
    <row r="44" spans="1:14" ht="15" customHeight="1">
      <c r="A44" s="191" t="s">
        <v>49</v>
      </c>
      <c r="B44" s="192">
        <v>1386</v>
      </c>
      <c r="C44" s="192">
        <v>1504</v>
      </c>
      <c r="D44" s="193" t="s">
        <v>0</v>
      </c>
      <c r="E44" s="193" t="s">
        <v>0</v>
      </c>
      <c r="F44" s="193" t="s">
        <v>0</v>
      </c>
      <c r="G44" s="193" t="s">
        <v>0</v>
      </c>
      <c r="H44" s="193"/>
      <c r="I44" s="195"/>
      <c r="J44" s="195"/>
      <c r="K44" s="195"/>
      <c r="L44" s="193" t="s">
        <v>0</v>
      </c>
      <c r="M44" s="5"/>
      <c r="N44" s="5"/>
    </row>
    <row r="45" spans="1:14" ht="15" customHeight="1">
      <c r="A45" s="191" t="s">
        <v>50</v>
      </c>
      <c r="B45" s="192">
        <v>14276</v>
      </c>
      <c r="C45" s="192">
        <v>14976</v>
      </c>
      <c r="D45" s="192">
        <v>11576</v>
      </c>
      <c r="E45" s="192">
        <v>13369</v>
      </c>
      <c r="F45" s="194">
        <v>23620</v>
      </c>
      <c r="G45" s="195">
        <v>14843</v>
      </c>
      <c r="H45" s="195">
        <v>18743</v>
      </c>
      <c r="I45" s="195">
        <v>17601</v>
      </c>
      <c r="J45" s="195">
        <v>14731</v>
      </c>
      <c r="K45" s="195">
        <v>6435</v>
      </c>
      <c r="L45" s="190">
        <v>17261</v>
      </c>
      <c r="M45" s="5"/>
      <c r="N45" s="5"/>
    </row>
    <row r="46" spans="1:14" ht="15" customHeight="1">
      <c r="A46" s="191" t="s">
        <v>51</v>
      </c>
      <c r="B46" s="192">
        <v>1288</v>
      </c>
      <c r="C46" s="192">
        <v>4004</v>
      </c>
      <c r="D46" s="192">
        <v>2875</v>
      </c>
      <c r="E46" s="192">
        <v>2601</v>
      </c>
      <c r="F46" s="194">
        <v>3603</v>
      </c>
      <c r="G46" s="195">
        <v>3216</v>
      </c>
      <c r="H46" s="195">
        <v>3965</v>
      </c>
      <c r="I46" s="195">
        <v>5183</v>
      </c>
      <c r="J46" s="195">
        <v>4556</v>
      </c>
      <c r="K46" s="195">
        <v>1853</v>
      </c>
      <c r="L46" s="190">
        <v>5576</v>
      </c>
      <c r="M46" s="5"/>
      <c r="N46" s="5"/>
    </row>
    <row r="47" spans="1:14" ht="15" customHeight="1">
      <c r="A47" s="191" t="s">
        <v>54</v>
      </c>
      <c r="B47" s="192">
        <v>16</v>
      </c>
      <c r="C47" s="192">
        <v>28</v>
      </c>
      <c r="D47" s="192">
        <v>52</v>
      </c>
      <c r="E47" s="192">
        <v>10</v>
      </c>
      <c r="F47" s="194">
        <v>46</v>
      </c>
      <c r="G47" s="195">
        <v>66</v>
      </c>
      <c r="H47" s="195">
        <v>38</v>
      </c>
      <c r="I47" s="195">
        <v>47</v>
      </c>
      <c r="J47" s="195">
        <v>36</v>
      </c>
      <c r="K47" s="195">
        <v>45</v>
      </c>
      <c r="L47" s="190">
        <v>49</v>
      </c>
      <c r="M47" s="5"/>
      <c r="N47" s="5"/>
    </row>
    <row r="48" spans="1:14" ht="15" customHeight="1">
      <c r="A48" s="191" t="s">
        <v>283</v>
      </c>
      <c r="B48" s="190"/>
      <c r="C48" s="190"/>
      <c r="D48" s="190"/>
      <c r="E48" s="190"/>
      <c r="F48" s="194"/>
      <c r="G48" s="195"/>
      <c r="H48" s="195"/>
      <c r="I48" s="195"/>
      <c r="J48" s="195"/>
      <c r="K48" s="195">
        <v>7</v>
      </c>
      <c r="L48" s="190">
        <v>45</v>
      </c>
      <c r="M48" s="5"/>
      <c r="N48" s="5"/>
    </row>
    <row r="49" spans="1:14" ht="15" customHeight="1">
      <c r="A49" s="191" t="s">
        <v>297</v>
      </c>
      <c r="B49" s="192">
        <v>4</v>
      </c>
      <c r="C49" s="192">
        <v>7</v>
      </c>
      <c r="D49" s="192">
        <v>5</v>
      </c>
      <c r="E49" s="192">
        <v>5</v>
      </c>
      <c r="F49" s="194">
        <v>7</v>
      </c>
      <c r="G49" s="195">
        <v>28</v>
      </c>
      <c r="H49" s="195">
        <v>11</v>
      </c>
      <c r="I49" s="195">
        <v>14</v>
      </c>
      <c r="J49" s="195">
        <v>7</v>
      </c>
      <c r="K49" s="195">
        <v>3</v>
      </c>
      <c r="L49" s="190">
        <v>11</v>
      </c>
      <c r="M49" s="5"/>
      <c r="N49" s="5"/>
    </row>
    <row r="50" spans="1:14" s="6" customFormat="1" ht="15" customHeight="1">
      <c r="A50" s="196" t="s">
        <v>1</v>
      </c>
      <c r="B50" s="197">
        <v>16970</v>
      </c>
      <c r="C50" s="197">
        <f>SUM(C44:C49)</f>
        <v>20519</v>
      </c>
      <c r="D50" s="197">
        <f>SUM(D45:D49)</f>
        <v>14508</v>
      </c>
      <c r="E50" s="197">
        <f>SUM(E45:E49)</f>
        <v>15985</v>
      </c>
      <c r="F50" s="197">
        <f>SUM(F45:F49)</f>
        <v>27276</v>
      </c>
      <c r="G50" s="197">
        <f>SUM(G45:G49)</f>
        <v>18153</v>
      </c>
      <c r="H50" s="197">
        <v>22727</v>
      </c>
      <c r="I50" s="189">
        <v>22845</v>
      </c>
      <c r="J50" s="189">
        <v>19330</v>
      </c>
      <c r="K50" s="189">
        <f>SUM(K45:K49)</f>
        <v>8343</v>
      </c>
      <c r="L50" s="198">
        <v>22942</v>
      </c>
    </row>
    <row r="51" spans="1:14" ht="15" customHeight="1">
      <c r="A51" s="358" t="s">
        <v>55</v>
      </c>
      <c r="B51" s="358"/>
      <c r="C51" s="358"/>
      <c r="D51" s="358"/>
      <c r="E51" s="358"/>
      <c r="F51" s="358"/>
      <c r="G51" s="358"/>
      <c r="H51" s="190"/>
      <c r="I51" s="195"/>
      <c r="J51" s="195"/>
      <c r="K51" s="195"/>
      <c r="L51" s="190"/>
      <c r="M51" s="5"/>
      <c r="N51" s="5"/>
    </row>
    <row r="52" spans="1:14" ht="15" customHeight="1">
      <c r="A52" s="191" t="s">
        <v>49</v>
      </c>
      <c r="B52" s="192">
        <v>3793</v>
      </c>
      <c r="C52" s="192">
        <v>2798</v>
      </c>
      <c r="D52" s="193" t="s">
        <v>0</v>
      </c>
      <c r="E52" s="193" t="s">
        <v>0</v>
      </c>
      <c r="F52" s="193" t="s">
        <v>0</v>
      </c>
      <c r="G52" s="193" t="s">
        <v>0</v>
      </c>
      <c r="H52" s="193"/>
      <c r="I52" s="195"/>
      <c r="J52" s="195"/>
      <c r="K52" s="195"/>
      <c r="L52" s="193" t="s">
        <v>0</v>
      </c>
      <c r="M52" s="5"/>
      <c r="N52" s="5"/>
    </row>
    <row r="53" spans="1:14" ht="15" customHeight="1">
      <c r="A53" s="191" t="s">
        <v>50</v>
      </c>
      <c r="B53" s="192">
        <v>22427</v>
      </c>
      <c r="C53" s="192">
        <v>21073</v>
      </c>
      <c r="D53" s="192">
        <v>16708</v>
      </c>
      <c r="E53" s="192">
        <v>20941</v>
      </c>
      <c r="F53" s="194">
        <v>24750</v>
      </c>
      <c r="G53" s="195">
        <v>19401</v>
      </c>
      <c r="H53" s="195">
        <v>17965</v>
      </c>
      <c r="I53" s="195">
        <v>14026</v>
      </c>
      <c r="J53" s="195">
        <v>10787</v>
      </c>
      <c r="K53" s="195">
        <v>4486</v>
      </c>
      <c r="L53" s="190">
        <v>11281</v>
      </c>
      <c r="M53" s="5"/>
      <c r="N53" s="5"/>
    </row>
    <row r="54" spans="1:14" ht="15" customHeight="1">
      <c r="A54" s="191" t="s">
        <v>51</v>
      </c>
      <c r="B54" s="192">
        <v>1931</v>
      </c>
      <c r="C54" s="192">
        <v>5272</v>
      </c>
      <c r="D54" s="192">
        <v>3529</v>
      </c>
      <c r="E54" s="192">
        <v>3699</v>
      </c>
      <c r="F54" s="194">
        <v>6644</v>
      </c>
      <c r="G54" s="195">
        <v>6937</v>
      </c>
      <c r="H54" s="195">
        <v>6722</v>
      </c>
      <c r="I54" s="195">
        <v>5948</v>
      </c>
      <c r="J54" s="195">
        <v>3998</v>
      </c>
      <c r="K54" s="195">
        <v>2606</v>
      </c>
      <c r="L54" s="190">
        <v>3772</v>
      </c>
      <c r="M54" s="5"/>
      <c r="N54" s="5"/>
    </row>
    <row r="55" spans="1:14" ht="15" customHeight="1">
      <c r="A55" s="191" t="s">
        <v>54</v>
      </c>
      <c r="B55" s="192">
        <v>11</v>
      </c>
      <c r="C55" s="192">
        <v>12</v>
      </c>
      <c r="D55" s="192">
        <v>24</v>
      </c>
      <c r="E55" s="192">
        <v>9</v>
      </c>
      <c r="F55" s="194">
        <v>10</v>
      </c>
      <c r="G55" s="195">
        <v>48</v>
      </c>
      <c r="H55" s="195">
        <v>14</v>
      </c>
      <c r="I55" s="195">
        <v>25</v>
      </c>
      <c r="J55" s="195">
        <v>17</v>
      </c>
      <c r="K55" s="195">
        <v>13</v>
      </c>
      <c r="L55" s="190">
        <v>1</v>
      </c>
      <c r="M55" s="5"/>
      <c r="N55" s="5"/>
    </row>
    <row r="56" spans="1:14" ht="15" customHeight="1">
      <c r="A56" s="191" t="s">
        <v>198</v>
      </c>
      <c r="B56" s="192">
        <v>4</v>
      </c>
      <c r="C56" s="192">
        <v>2</v>
      </c>
      <c r="D56" s="192">
        <v>2</v>
      </c>
      <c r="E56" s="192">
        <v>6</v>
      </c>
      <c r="F56" s="194">
        <v>5</v>
      </c>
      <c r="G56" s="195">
        <v>4</v>
      </c>
      <c r="H56" s="195">
        <v>2</v>
      </c>
      <c r="I56" s="195">
        <v>7</v>
      </c>
      <c r="J56" s="195">
        <v>10</v>
      </c>
      <c r="K56" s="195">
        <v>13</v>
      </c>
      <c r="L56" s="190">
        <v>13</v>
      </c>
      <c r="M56" s="5"/>
      <c r="N56" s="5"/>
    </row>
    <row r="57" spans="1:14" s="6" customFormat="1" ht="15" customHeight="1">
      <c r="A57" s="197" t="s">
        <v>1</v>
      </c>
      <c r="B57" s="197">
        <v>28166</v>
      </c>
      <c r="C57" s="197">
        <f>SUM(C52:C56)</f>
        <v>29157</v>
      </c>
      <c r="D57" s="197">
        <f>SUM(D53:D56)</f>
        <v>20263</v>
      </c>
      <c r="E57" s="197">
        <f>SUM(E53:E56)</f>
        <v>24655</v>
      </c>
      <c r="F57" s="197">
        <f>SUM(F53:F56)</f>
        <v>31409</v>
      </c>
      <c r="G57" s="197">
        <f>SUM(G53:G56)</f>
        <v>26390</v>
      </c>
      <c r="H57" s="197">
        <v>24703</v>
      </c>
      <c r="I57" s="189">
        <v>20006</v>
      </c>
      <c r="J57" s="189">
        <v>14812</v>
      </c>
      <c r="K57" s="189">
        <f>SUM(K53:K56)</f>
        <v>7118</v>
      </c>
      <c r="L57" s="198">
        <v>15067</v>
      </c>
    </row>
    <row r="58" spans="1:14" ht="15" customHeight="1">
      <c r="A58" s="358" t="s">
        <v>56</v>
      </c>
      <c r="B58" s="358"/>
      <c r="C58" s="358"/>
      <c r="D58" s="358"/>
      <c r="E58" s="358"/>
      <c r="F58" s="358"/>
      <c r="G58" s="358"/>
      <c r="H58" s="190"/>
      <c r="I58" s="195"/>
      <c r="J58" s="195"/>
      <c r="K58" s="195"/>
      <c r="L58" s="190"/>
      <c r="M58" s="5"/>
      <c r="N58" s="5"/>
    </row>
    <row r="59" spans="1:14" ht="15" customHeight="1">
      <c r="A59" s="191" t="s">
        <v>57</v>
      </c>
      <c r="B59" s="193" t="s">
        <v>0</v>
      </c>
      <c r="C59" s="193" t="s">
        <v>0</v>
      </c>
      <c r="D59" s="192">
        <v>32</v>
      </c>
      <c r="E59" s="193" t="s">
        <v>0</v>
      </c>
      <c r="F59" s="193" t="s">
        <v>0</v>
      </c>
      <c r="G59" s="193" t="s">
        <v>0</v>
      </c>
      <c r="H59" s="193"/>
      <c r="I59" s="195"/>
      <c r="J59" s="195"/>
      <c r="K59" s="195"/>
      <c r="L59" s="193" t="s">
        <v>0</v>
      </c>
      <c r="M59" s="5"/>
      <c r="N59" s="5"/>
    </row>
    <row r="60" spans="1:14" ht="15" customHeight="1">
      <c r="A60" s="191" t="s">
        <v>44</v>
      </c>
      <c r="B60" s="192">
        <v>5697</v>
      </c>
      <c r="C60" s="192">
        <v>4654</v>
      </c>
      <c r="D60" s="193" t="s">
        <v>0</v>
      </c>
      <c r="E60" s="193" t="s">
        <v>0</v>
      </c>
      <c r="F60" s="193" t="s">
        <v>0</v>
      </c>
      <c r="G60" s="193" t="s">
        <v>0</v>
      </c>
      <c r="H60" s="193"/>
      <c r="I60" s="195"/>
      <c r="J60" s="195"/>
      <c r="K60" s="195"/>
      <c r="L60" s="193" t="s">
        <v>0</v>
      </c>
      <c r="M60" s="5"/>
      <c r="N60" s="5"/>
    </row>
    <row r="61" spans="1:14" ht="15" customHeight="1">
      <c r="A61" s="191" t="s">
        <v>45</v>
      </c>
      <c r="B61" s="192">
        <v>9605</v>
      </c>
      <c r="C61" s="192">
        <v>8491</v>
      </c>
      <c r="D61" s="192">
        <v>6547</v>
      </c>
      <c r="E61" s="192">
        <v>7558</v>
      </c>
      <c r="F61" s="194">
        <v>10089</v>
      </c>
      <c r="G61" s="195">
        <v>7275</v>
      </c>
      <c r="H61" s="195">
        <v>7335</v>
      </c>
      <c r="I61" s="195">
        <v>6886</v>
      </c>
      <c r="J61" s="195">
        <v>4494</v>
      </c>
      <c r="K61" s="195">
        <v>3691</v>
      </c>
      <c r="L61" s="195">
        <v>6139</v>
      </c>
      <c r="M61" s="5"/>
      <c r="N61" s="5"/>
    </row>
    <row r="62" spans="1:14" ht="15" customHeight="1">
      <c r="A62" s="191" t="s">
        <v>46</v>
      </c>
      <c r="B62" s="192">
        <v>2361</v>
      </c>
      <c r="C62" s="192">
        <v>6471</v>
      </c>
      <c r="D62" s="192">
        <v>4337</v>
      </c>
      <c r="E62" s="192">
        <v>4162</v>
      </c>
      <c r="F62" s="194">
        <v>5636</v>
      </c>
      <c r="G62" s="195">
        <v>5760</v>
      </c>
      <c r="H62" s="195">
        <v>6741</v>
      </c>
      <c r="I62" s="195">
        <v>6663</v>
      </c>
      <c r="J62" s="195">
        <v>5039</v>
      </c>
      <c r="K62" s="195">
        <v>3673</v>
      </c>
      <c r="L62" s="195">
        <v>126</v>
      </c>
      <c r="M62" s="5"/>
      <c r="N62" s="5"/>
    </row>
    <row r="63" spans="1:14" ht="15" customHeight="1">
      <c r="A63" s="191" t="s">
        <v>58</v>
      </c>
      <c r="B63" s="193" t="s">
        <v>0</v>
      </c>
      <c r="C63" s="193" t="s">
        <v>0</v>
      </c>
      <c r="D63" s="192">
        <v>91</v>
      </c>
      <c r="E63" s="192">
        <v>64</v>
      </c>
      <c r="F63" s="194">
        <v>103</v>
      </c>
      <c r="G63" s="195">
        <v>89</v>
      </c>
      <c r="H63" s="195">
        <v>111</v>
      </c>
      <c r="I63" s="195">
        <v>112</v>
      </c>
      <c r="J63" s="195">
        <v>68</v>
      </c>
      <c r="K63" s="195">
        <v>98</v>
      </c>
      <c r="L63" s="195">
        <v>7132</v>
      </c>
      <c r="M63" s="5"/>
      <c r="N63" s="5"/>
    </row>
    <row r="64" spans="1:14" ht="15" customHeight="1">
      <c r="A64" s="191" t="s">
        <v>283</v>
      </c>
      <c r="B64" s="193"/>
      <c r="C64" s="193"/>
      <c r="D64" s="192"/>
      <c r="E64" s="192"/>
      <c r="F64" s="194"/>
      <c r="G64" s="195"/>
      <c r="H64" s="195"/>
      <c r="I64" s="195"/>
      <c r="J64" s="195"/>
      <c r="K64" s="195">
        <v>16</v>
      </c>
      <c r="L64" s="195">
        <v>73</v>
      </c>
      <c r="M64" s="5"/>
      <c r="N64" s="5"/>
    </row>
    <row r="65" spans="1:14" ht="15" customHeight="1">
      <c r="A65" s="191" t="s">
        <v>297</v>
      </c>
      <c r="B65" s="192">
        <v>32</v>
      </c>
      <c r="C65" s="193" t="s">
        <v>0</v>
      </c>
      <c r="D65" s="192">
        <v>45</v>
      </c>
      <c r="E65" s="192">
        <v>43</v>
      </c>
      <c r="F65" s="194">
        <v>43</v>
      </c>
      <c r="G65" s="195">
        <v>112</v>
      </c>
      <c r="H65" s="195">
        <v>36</v>
      </c>
      <c r="I65" s="195">
        <v>34</v>
      </c>
      <c r="J65" s="195">
        <v>14</v>
      </c>
      <c r="K65" s="195">
        <v>29</v>
      </c>
      <c r="L65" s="195">
        <v>35</v>
      </c>
      <c r="M65" s="5"/>
      <c r="N65" s="5"/>
    </row>
    <row r="66" spans="1:14" ht="15" customHeight="1">
      <c r="A66" s="360" t="s">
        <v>81</v>
      </c>
      <c r="B66" s="360"/>
      <c r="C66" s="360"/>
      <c r="D66" s="360"/>
      <c r="E66" s="192">
        <v>246</v>
      </c>
      <c r="F66" s="193" t="s">
        <v>0</v>
      </c>
      <c r="G66" s="193" t="s">
        <v>0</v>
      </c>
      <c r="H66" s="193"/>
      <c r="I66" s="195"/>
      <c r="J66" s="195"/>
      <c r="K66" s="195"/>
      <c r="L66" s="193" t="s">
        <v>0</v>
      </c>
      <c r="M66" s="5"/>
      <c r="N66" s="5"/>
    </row>
    <row r="67" spans="1:14" s="6" customFormat="1" ht="15" customHeight="1">
      <c r="A67" s="197" t="s">
        <v>1</v>
      </c>
      <c r="B67" s="197">
        <v>17695</v>
      </c>
      <c r="C67" s="197">
        <f>SUM(C60:C65)</f>
        <v>19616</v>
      </c>
      <c r="D67" s="197">
        <f>SUM(D59:D65)</f>
        <v>11052</v>
      </c>
      <c r="E67" s="197">
        <f>SUM(E61:E66)</f>
        <v>12073</v>
      </c>
      <c r="F67" s="197">
        <f>SUM(F61:F66)</f>
        <v>15871</v>
      </c>
      <c r="G67" s="197">
        <f>SUM(G61:G66)</f>
        <v>13236</v>
      </c>
      <c r="H67" s="197">
        <v>14223</v>
      </c>
      <c r="I67" s="189">
        <v>13695</v>
      </c>
      <c r="J67" s="189">
        <v>9615</v>
      </c>
      <c r="K67" s="189">
        <f>SUM(K61:K66)</f>
        <v>7507</v>
      </c>
      <c r="L67" s="198">
        <v>13505</v>
      </c>
    </row>
    <row r="68" spans="1:14" s="6" customFormat="1" ht="15" customHeight="1">
      <c r="A68" s="197" t="s">
        <v>121</v>
      </c>
      <c r="B68" s="197">
        <f t="shared" ref="B68:F68" si="0">B9+B15+B23+B29+B36+B42+B50+B57+B67</f>
        <v>71230</v>
      </c>
      <c r="C68" s="197">
        <f t="shared" si="0"/>
        <v>78267</v>
      </c>
      <c r="D68" s="197">
        <f t="shared" si="0"/>
        <v>54182</v>
      </c>
      <c r="E68" s="197">
        <f>E9+E15+E23+E29+E36+E42+E50+E57+E66+E67</f>
        <v>62428</v>
      </c>
      <c r="F68" s="197">
        <f t="shared" si="0"/>
        <v>83428</v>
      </c>
      <c r="G68" s="197">
        <f>G9+G15+G23+G29+G36+G42+G50+G57+G67</f>
        <v>68575</v>
      </c>
      <c r="H68" s="197">
        <v>74788</v>
      </c>
      <c r="I68" s="189">
        <v>70561</v>
      </c>
      <c r="J68" s="189">
        <v>57188</v>
      </c>
      <c r="K68" s="189">
        <f>K67+K57+K50+K42+K36+K29+K23+K15+K9</f>
        <v>30199</v>
      </c>
      <c r="L68" s="198">
        <f>+L9+L15+L23+L29+L36+L42+L50+L57+13505</f>
        <v>63132</v>
      </c>
    </row>
    <row r="69" spans="1:14" s="178" customFormat="1" ht="12.75">
      <c r="A69" s="359" t="s">
        <v>479</v>
      </c>
      <c r="B69" s="359"/>
      <c r="F69" s="199"/>
      <c r="G69" s="200"/>
      <c r="H69" s="200"/>
    </row>
    <row r="70" spans="1:14">
      <c r="F70" s="26"/>
      <c r="G70" s="27"/>
      <c r="H70" s="27"/>
      <c r="I70" s="7"/>
      <c r="L70" s="5"/>
      <c r="M70" s="5"/>
      <c r="N70" s="5"/>
    </row>
    <row r="71" spans="1:14">
      <c r="F71" s="26"/>
      <c r="G71" s="27"/>
      <c r="H71" s="27"/>
      <c r="I71" s="7"/>
      <c r="L71" s="5"/>
      <c r="M71" s="5"/>
      <c r="N71" s="5"/>
    </row>
    <row r="72" spans="1:14">
      <c r="F72" s="26"/>
      <c r="G72" s="27"/>
      <c r="H72" s="27"/>
      <c r="I72" s="7"/>
      <c r="L72" s="5"/>
      <c r="M72" s="5"/>
      <c r="N72" s="5"/>
    </row>
    <row r="73" spans="1:14">
      <c r="F73" s="26"/>
      <c r="G73" s="27"/>
      <c r="H73" s="27"/>
      <c r="I73" s="7"/>
      <c r="L73" s="5"/>
      <c r="M73" s="5"/>
      <c r="N73" s="5"/>
    </row>
    <row r="74" spans="1:14">
      <c r="F74" s="26"/>
      <c r="G74" s="27"/>
      <c r="H74" s="27"/>
      <c r="I74" s="7"/>
      <c r="L74" s="5"/>
      <c r="M74" s="5"/>
      <c r="N74" s="5"/>
    </row>
    <row r="75" spans="1:14">
      <c r="F75" s="26"/>
      <c r="G75" s="27"/>
      <c r="H75" s="27"/>
      <c r="I75" s="7"/>
      <c r="L75" s="5"/>
      <c r="M75" s="5"/>
      <c r="N75" s="5"/>
    </row>
    <row r="76" spans="1:14">
      <c r="F76" s="26"/>
      <c r="G76" s="27"/>
      <c r="H76" s="27"/>
      <c r="I76" s="7"/>
      <c r="L76" s="5"/>
      <c r="M76" s="5"/>
      <c r="N76" s="5"/>
    </row>
    <row r="77" spans="1:14">
      <c r="F77" s="26"/>
      <c r="G77" s="27"/>
      <c r="H77" s="27"/>
      <c r="I77" s="7"/>
      <c r="L77" s="5"/>
      <c r="M77" s="5"/>
      <c r="N77" s="5"/>
    </row>
    <row r="78" spans="1:14">
      <c r="F78" s="26"/>
      <c r="G78" s="27"/>
      <c r="H78" s="27"/>
      <c r="I78" s="7"/>
      <c r="L78" s="5"/>
      <c r="M78" s="5"/>
      <c r="N78" s="5"/>
    </row>
    <row r="79" spans="1:14">
      <c r="F79" s="26"/>
      <c r="G79" s="27"/>
      <c r="H79" s="27"/>
      <c r="I79" s="7"/>
      <c r="L79" s="5"/>
      <c r="M79" s="5"/>
      <c r="N79" s="5"/>
    </row>
    <row r="80" spans="1:14">
      <c r="F80" s="26"/>
      <c r="G80" s="27"/>
      <c r="H80" s="27"/>
      <c r="I80" s="7"/>
      <c r="L80" s="5"/>
      <c r="M80" s="5"/>
      <c r="N80" s="5"/>
    </row>
    <row r="81" spans="6:14">
      <c r="F81" s="26"/>
      <c r="G81" s="27"/>
      <c r="H81" s="27"/>
      <c r="I81" s="7"/>
      <c r="L81" s="5"/>
      <c r="M81" s="5"/>
      <c r="N81" s="5"/>
    </row>
    <row r="82" spans="6:14">
      <c r="F82" s="26"/>
      <c r="G82" s="27"/>
      <c r="H82" s="27"/>
      <c r="I82" s="7"/>
      <c r="L82" s="5"/>
      <c r="M82" s="5"/>
      <c r="N82" s="5"/>
    </row>
    <row r="83" spans="6:14">
      <c r="F83" s="26"/>
      <c r="G83" s="27"/>
      <c r="H83" s="27"/>
      <c r="I83" s="7"/>
      <c r="L83" s="5"/>
      <c r="M83" s="5"/>
      <c r="N83" s="5"/>
    </row>
    <row r="84" spans="6:14">
      <c r="F84" s="26"/>
      <c r="G84" s="27"/>
      <c r="H84" s="27"/>
      <c r="I84" s="7"/>
      <c r="L84" s="5"/>
      <c r="M84" s="5"/>
      <c r="N84" s="5"/>
    </row>
    <row r="85" spans="6:14">
      <c r="F85" s="26"/>
      <c r="G85" s="27"/>
      <c r="H85" s="27"/>
      <c r="I85" s="7"/>
      <c r="L85" s="5"/>
      <c r="M85" s="5"/>
      <c r="N85" s="5"/>
    </row>
    <row r="86" spans="6:14">
      <c r="F86" s="26"/>
      <c r="G86" s="27"/>
      <c r="H86" s="27"/>
      <c r="I86" s="7"/>
      <c r="L86" s="5"/>
      <c r="M86" s="5"/>
      <c r="N86" s="5"/>
    </row>
    <row r="87" spans="6:14">
      <c r="F87" s="26"/>
      <c r="G87" s="27"/>
      <c r="H87" s="27"/>
      <c r="I87" s="7"/>
      <c r="L87" s="5"/>
      <c r="M87" s="5"/>
      <c r="N87" s="5"/>
    </row>
    <row r="88" spans="6:14">
      <c r="F88" s="26"/>
      <c r="G88" s="27"/>
      <c r="H88" s="27"/>
      <c r="I88" s="7"/>
      <c r="L88" s="5"/>
      <c r="M88" s="5"/>
      <c r="N88" s="5"/>
    </row>
    <row r="89" spans="6:14">
      <c r="F89" s="26"/>
      <c r="G89" s="27"/>
      <c r="H89" s="27"/>
      <c r="I89" s="7"/>
      <c r="L89" s="5"/>
      <c r="M89" s="5"/>
      <c r="N89" s="5"/>
    </row>
    <row r="90" spans="6:14">
      <c r="F90" s="26"/>
      <c r="G90" s="27"/>
      <c r="H90" s="27"/>
      <c r="I90" s="7"/>
      <c r="L90" s="5"/>
      <c r="M90" s="5"/>
      <c r="N90" s="5"/>
    </row>
    <row r="91" spans="6:14">
      <c r="F91" s="26"/>
      <c r="G91" s="27"/>
      <c r="H91" s="27"/>
      <c r="I91" s="7"/>
      <c r="L91" s="5"/>
      <c r="M91" s="5"/>
      <c r="N91" s="5"/>
    </row>
    <row r="92" spans="6:14">
      <c r="F92" s="26"/>
      <c r="G92" s="27"/>
      <c r="H92" s="27"/>
      <c r="I92" s="7"/>
      <c r="L92" s="5"/>
      <c r="M92" s="5"/>
      <c r="N92" s="5"/>
    </row>
    <row r="93" spans="6:14">
      <c r="F93" s="26"/>
      <c r="G93" s="27"/>
      <c r="H93" s="27"/>
      <c r="I93" s="7"/>
      <c r="L93" s="5"/>
      <c r="M93" s="5"/>
      <c r="N93" s="5"/>
    </row>
    <row r="94" spans="6:14">
      <c r="F94" s="26"/>
      <c r="G94" s="27"/>
      <c r="H94" s="27"/>
      <c r="I94" s="7"/>
      <c r="L94" s="5"/>
      <c r="M94" s="5"/>
      <c r="N94" s="5"/>
    </row>
    <row r="95" spans="6:14">
      <c r="F95" s="26"/>
      <c r="G95" s="27"/>
      <c r="H95" s="27"/>
      <c r="I95" s="7"/>
      <c r="L95" s="5"/>
      <c r="M95" s="5"/>
      <c r="N95" s="5"/>
    </row>
    <row r="96" spans="6:14">
      <c r="F96" s="26"/>
      <c r="G96" s="27"/>
      <c r="H96" s="27"/>
      <c r="I96" s="7"/>
      <c r="L96" s="5"/>
      <c r="M96" s="5"/>
      <c r="N96" s="5"/>
    </row>
    <row r="97" spans="6:14">
      <c r="F97" s="26"/>
      <c r="G97" s="27"/>
      <c r="H97" s="27"/>
      <c r="I97" s="7"/>
      <c r="L97" s="5"/>
      <c r="M97" s="5"/>
      <c r="N97" s="5"/>
    </row>
    <row r="98" spans="6:14">
      <c r="F98" s="26"/>
      <c r="G98" s="27"/>
      <c r="H98" s="27"/>
      <c r="I98" s="7"/>
      <c r="L98" s="5"/>
      <c r="M98" s="5"/>
      <c r="N98" s="5"/>
    </row>
    <row r="99" spans="6:14">
      <c r="F99" s="26"/>
      <c r="G99" s="27"/>
      <c r="H99" s="27"/>
      <c r="I99" s="7"/>
      <c r="L99" s="5"/>
      <c r="M99" s="5"/>
      <c r="N99" s="5"/>
    </row>
    <row r="100" spans="6:14">
      <c r="F100" s="26"/>
      <c r="G100" s="27"/>
      <c r="H100" s="27"/>
      <c r="I100" s="7"/>
      <c r="L100" s="5"/>
      <c r="M100" s="5"/>
      <c r="N100" s="5"/>
    </row>
    <row r="101" spans="6:14">
      <c r="F101" s="26"/>
      <c r="G101" s="27"/>
      <c r="H101" s="27"/>
      <c r="I101" s="7"/>
      <c r="L101" s="5"/>
      <c r="M101" s="5"/>
      <c r="N101" s="5"/>
    </row>
    <row r="102" spans="6:14">
      <c r="F102" s="26"/>
      <c r="I102" s="7"/>
      <c r="L102" s="5"/>
      <c r="M102" s="5"/>
      <c r="N102" s="5"/>
    </row>
    <row r="103" spans="6:14">
      <c r="F103" s="26"/>
      <c r="I103" s="7"/>
      <c r="L103" s="5"/>
      <c r="M103" s="5"/>
      <c r="N103" s="5"/>
    </row>
    <row r="104" spans="6:14">
      <c r="F104" s="26"/>
      <c r="I104" s="7"/>
      <c r="L104" s="5"/>
      <c r="M104" s="5"/>
      <c r="N104" s="5"/>
    </row>
    <row r="105" spans="6:14">
      <c r="F105" s="26"/>
      <c r="I105" s="7"/>
      <c r="L105" s="5"/>
      <c r="M105" s="5"/>
      <c r="N105" s="5"/>
    </row>
    <row r="106" spans="6:14">
      <c r="F106" s="26"/>
      <c r="I106" s="7"/>
      <c r="L106" s="5"/>
      <c r="M106" s="5"/>
      <c r="N106" s="5"/>
    </row>
  </sheetData>
  <mergeCells count="14">
    <mergeCell ref="A51:G51"/>
    <mergeCell ref="A58:G58"/>
    <mergeCell ref="A24:G24"/>
    <mergeCell ref="A69:B69"/>
    <mergeCell ref="A1:L1"/>
    <mergeCell ref="A30:G30"/>
    <mergeCell ref="A37:G37"/>
    <mergeCell ref="A43:G43"/>
    <mergeCell ref="A66:D66"/>
    <mergeCell ref="A2:A3"/>
    <mergeCell ref="A4:G4"/>
    <mergeCell ref="A10:G10"/>
    <mergeCell ref="A16:G16"/>
    <mergeCell ref="B2:L2"/>
  </mergeCells>
  <printOptions horizontalCentered="1" verticalCentered="1"/>
  <pageMargins left="0.7" right="0.7" top="0.63" bottom="0.75" header="0.3" footer="0.3"/>
  <pageSetup paperSize="138" scale="82" fitToHeight="0" orientation="landscape" r:id="rId1"/>
  <rowBreaks count="1" manualBreakCount="1">
    <brk id="36" max="14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view="pageBreakPreview" zoomScaleNormal="100" zoomScaleSheetLayoutView="100" workbookViewId="0">
      <selection sqref="A1:N1"/>
    </sheetView>
  </sheetViews>
  <sheetFormatPr defaultRowHeight="15"/>
  <cols>
    <col min="1" max="1" width="30.44140625" customWidth="1"/>
    <col min="2" max="2" width="9.44140625" customWidth="1"/>
    <col min="3" max="7" width="5.33203125" bestFit="1" customWidth="1"/>
    <col min="8" max="10" width="5.77734375" bestFit="1" customWidth="1"/>
    <col min="11" max="11" width="6.5546875" bestFit="1" customWidth="1"/>
    <col min="12" max="13" width="5.77734375" bestFit="1" customWidth="1"/>
  </cols>
  <sheetData>
    <row r="1" spans="1:14" ht="30.75">
      <c r="A1" s="368" t="s">
        <v>480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</row>
    <row r="2" spans="1:14" ht="21.6" customHeight="1">
      <c r="A2" s="366" t="s">
        <v>484</v>
      </c>
      <c r="B2" s="367" t="s">
        <v>407</v>
      </c>
      <c r="C2" s="367" t="s">
        <v>408</v>
      </c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</row>
    <row r="3" spans="1:14" ht="36">
      <c r="A3" s="366"/>
      <c r="B3" s="367"/>
      <c r="C3" s="131">
        <v>2001</v>
      </c>
      <c r="D3" s="131">
        <v>2006</v>
      </c>
      <c r="E3" s="131">
        <v>2009</v>
      </c>
      <c r="F3" s="131">
        <v>2011</v>
      </c>
      <c r="G3" s="130">
        <v>2015</v>
      </c>
      <c r="H3" s="130">
        <v>2016</v>
      </c>
      <c r="I3" s="131">
        <v>2017</v>
      </c>
      <c r="J3" s="131">
        <v>2018</v>
      </c>
      <c r="K3" s="132">
        <v>2019</v>
      </c>
      <c r="L3" s="131">
        <v>2020</v>
      </c>
      <c r="M3" s="131">
        <v>2021</v>
      </c>
      <c r="N3" s="131">
        <v>2022</v>
      </c>
    </row>
    <row r="4" spans="1:14" ht="23.25">
      <c r="A4" s="205" t="s">
        <v>409</v>
      </c>
      <c r="B4" s="206" t="s">
        <v>62</v>
      </c>
      <c r="C4" s="121">
        <v>415</v>
      </c>
      <c r="D4" s="121">
        <v>281</v>
      </c>
      <c r="E4" s="121">
        <v>229</v>
      </c>
      <c r="F4" s="121">
        <v>250</v>
      </c>
      <c r="G4" s="121">
        <v>190</v>
      </c>
      <c r="H4" s="121">
        <v>190</v>
      </c>
      <c r="I4" s="121">
        <v>239</v>
      </c>
      <c r="J4" s="121">
        <v>239</v>
      </c>
      <c r="K4" s="121">
        <v>239</v>
      </c>
      <c r="L4" s="121">
        <v>239</v>
      </c>
      <c r="M4" s="121">
        <v>239</v>
      </c>
      <c r="N4" s="121" t="s">
        <v>410</v>
      </c>
    </row>
    <row r="5" spans="1:14" ht="23.25">
      <c r="A5" s="205" t="s">
        <v>411</v>
      </c>
      <c r="B5" s="206" t="s">
        <v>62</v>
      </c>
      <c r="C5" s="207">
        <v>4.0999999999999996</v>
      </c>
      <c r="D5" s="207">
        <v>3.1</v>
      </c>
      <c r="E5" s="208">
        <v>2.9</v>
      </c>
      <c r="F5" s="209">
        <v>2.6</v>
      </c>
      <c r="G5" s="209">
        <v>2.2999999999999998</v>
      </c>
      <c r="H5" s="209">
        <v>2.2999999999999998</v>
      </c>
      <c r="I5" s="209">
        <v>2.2999999999999998</v>
      </c>
      <c r="J5" s="209">
        <v>2.2999999999999998</v>
      </c>
      <c r="K5" s="121">
        <v>2</v>
      </c>
      <c r="L5" s="121">
        <v>2</v>
      </c>
      <c r="M5" s="121">
        <v>2</v>
      </c>
      <c r="N5" s="121" t="s">
        <v>412</v>
      </c>
    </row>
    <row r="6" spans="1:14" ht="23.25">
      <c r="A6" s="205" t="s">
        <v>413</v>
      </c>
      <c r="B6" s="206" t="s">
        <v>414</v>
      </c>
      <c r="C6" s="121">
        <v>35</v>
      </c>
      <c r="D6" s="121">
        <v>44</v>
      </c>
      <c r="E6" s="121">
        <v>45</v>
      </c>
      <c r="F6" s="121">
        <v>43</v>
      </c>
      <c r="G6" s="121">
        <v>47</v>
      </c>
      <c r="H6" s="121">
        <v>43</v>
      </c>
      <c r="I6" s="121">
        <v>44</v>
      </c>
      <c r="J6" s="121">
        <v>40</v>
      </c>
      <c r="K6" s="207">
        <v>46.7</v>
      </c>
      <c r="L6" s="207">
        <v>46.7</v>
      </c>
      <c r="M6" s="207">
        <v>44.2</v>
      </c>
      <c r="N6" s="121" t="s">
        <v>415</v>
      </c>
    </row>
    <row r="7" spans="1:14" ht="23.25">
      <c r="A7" s="205" t="s">
        <v>416</v>
      </c>
      <c r="B7" s="206" t="s">
        <v>62</v>
      </c>
      <c r="C7" s="121">
        <v>91</v>
      </c>
      <c r="D7" s="121">
        <v>61</v>
      </c>
      <c r="E7" s="121">
        <v>50</v>
      </c>
      <c r="F7" s="121">
        <v>54</v>
      </c>
      <c r="G7" s="121">
        <v>38</v>
      </c>
      <c r="H7" s="121">
        <v>39</v>
      </c>
      <c r="I7" s="121">
        <v>30</v>
      </c>
      <c r="J7" s="121">
        <v>39</v>
      </c>
      <c r="K7" s="121">
        <v>28</v>
      </c>
      <c r="L7" s="121">
        <v>28</v>
      </c>
      <c r="M7" s="121">
        <v>28</v>
      </c>
      <c r="N7" s="121" t="s">
        <v>417</v>
      </c>
    </row>
    <row r="8" spans="1:14" ht="23.25">
      <c r="A8" s="205" t="s">
        <v>418</v>
      </c>
      <c r="B8" s="206" t="s">
        <v>62</v>
      </c>
      <c r="C8" s="121">
        <v>64</v>
      </c>
      <c r="D8" s="121">
        <v>48</v>
      </c>
      <c r="E8" s="121">
        <v>41</v>
      </c>
      <c r="F8" s="121">
        <v>46</v>
      </c>
      <c r="G8" s="121">
        <v>33</v>
      </c>
      <c r="H8" s="121">
        <v>32</v>
      </c>
      <c r="I8" s="121">
        <v>32</v>
      </c>
      <c r="J8" s="121">
        <v>32</v>
      </c>
      <c r="K8" s="121">
        <v>25</v>
      </c>
      <c r="L8" s="121">
        <v>25</v>
      </c>
      <c r="M8" s="121">
        <v>25</v>
      </c>
      <c r="N8" s="121" t="s">
        <v>419</v>
      </c>
    </row>
    <row r="9" spans="1:14" ht="23.25">
      <c r="A9" s="205" t="s">
        <v>420</v>
      </c>
      <c r="B9" s="206" t="s">
        <v>62</v>
      </c>
      <c r="C9" s="121">
        <v>39</v>
      </c>
      <c r="D9" s="121">
        <v>33</v>
      </c>
      <c r="E9" s="121">
        <v>20</v>
      </c>
      <c r="F9" s="121">
        <v>33</v>
      </c>
      <c r="G9" s="121">
        <v>23</v>
      </c>
      <c r="H9" s="121">
        <v>21</v>
      </c>
      <c r="I9" s="121">
        <v>17</v>
      </c>
      <c r="J9" s="121">
        <v>21</v>
      </c>
      <c r="K9" s="121">
        <v>16</v>
      </c>
      <c r="L9" s="121">
        <v>16</v>
      </c>
      <c r="M9" s="121">
        <v>16</v>
      </c>
      <c r="N9" s="121" t="s">
        <v>421</v>
      </c>
    </row>
    <row r="10" spans="1:14" ht="36">
      <c r="A10" s="205" t="s">
        <v>422</v>
      </c>
      <c r="B10" s="206" t="s">
        <v>414</v>
      </c>
      <c r="C10" s="121">
        <v>71</v>
      </c>
      <c r="D10" s="121">
        <v>85</v>
      </c>
      <c r="E10" s="121">
        <v>86</v>
      </c>
      <c r="F10" s="208" t="s">
        <v>0</v>
      </c>
      <c r="G10" s="121">
        <v>88</v>
      </c>
      <c r="H10" s="121">
        <v>88</v>
      </c>
      <c r="I10" s="121">
        <v>84</v>
      </c>
      <c r="J10" s="121">
        <v>81</v>
      </c>
      <c r="K10" s="207">
        <v>83.6</v>
      </c>
      <c r="L10" s="207">
        <v>79.599999999999994</v>
      </c>
      <c r="M10" s="207">
        <v>82.3</v>
      </c>
      <c r="N10" s="209" t="s">
        <v>423</v>
      </c>
    </row>
    <row r="11" spans="1:14" ht="23.25">
      <c r="A11" s="205" t="s">
        <v>424</v>
      </c>
      <c r="B11" s="206" t="s">
        <v>62</v>
      </c>
      <c r="C11" s="208" t="s">
        <v>0</v>
      </c>
      <c r="D11" s="208" t="s">
        <v>0</v>
      </c>
      <c r="E11" s="208" t="s">
        <v>0</v>
      </c>
      <c r="F11" s="208" t="s">
        <v>0</v>
      </c>
      <c r="G11" s="121">
        <v>1483</v>
      </c>
      <c r="H11" s="121">
        <v>1331</v>
      </c>
      <c r="I11" s="121">
        <v>942</v>
      </c>
      <c r="J11" s="121">
        <v>2013</v>
      </c>
      <c r="K11" s="121">
        <v>1928</v>
      </c>
      <c r="L11" s="121">
        <v>2709</v>
      </c>
      <c r="M11" s="121">
        <v>2944</v>
      </c>
      <c r="N11" s="121" t="s">
        <v>425</v>
      </c>
    </row>
    <row r="12" spans="1:14" ht="23.25">
      <c r="A12" s="205" t="s">
        <v>426</v>
      </c>
      <c r="B12" s="206" t="s">
        <v>414</v>
      </c>
      <c r="C12" s="208" t="s">
        <v>0</v>
      </c>
      <c r="D12" s="208" t="s">
        <v>0</v>
      </c>
      <c r="E12" s="208" t="s">
        <v>0</v>
      </c>
      <c r="F12" s="208" t="s">
        <v>0</v>
      </c>
      <c r="G12" s="121">
        <v>30</v>
      </c>
      <c r="H12" s="121">
        <v>35</v>
      </c>
      <c r="I12" s="121">
        <v>53</v>
      </c>
      <c r="J12" s="121">
        <v>50</v>
      </c>
      <c r="K12" s="207">
        <v>47.6</v>
      </c>
      <c r="L12" s="121">
        <v>38</v>
      </c>
      <c r="M12" s="121">
        <v>57.8</v>
      </c>
      <c r="N12" s="121" t="s">
        <v>427</v>
      </c>
    </row>
    <row r="13" spans="1:14" ht="23.25">
      <c r="A13" s="210" t="s">
        <v>428</v>
      </c>
      <c r="B13" s="206" t="s">
        <v>429</v>
      </c>
      <c r="C13" s="121">
        <v>70</v>
      </c>
      <c r="D13" s="121">
        <v>65</v>
      </c>
      <c r="E13" s="121">
        <v>71</v>
      </c>
      <c r="F13" s="121">
        <v>75</v>
      </c>
      <c r="G13" s="121">
        <v>82</v>
      </c>
      <c r="H13" s="121">
        <v>82</v>
      </c>
      <c r="I13" s="121">
        <v>82</v>
      </c>
      <c r="J13" s="121">
        <v>112</v>
      </c>
      <c r="K13" s="121">
        <v>100</v>
      </c>
      <c r="L13" s="121">
        <v>93</v>
      </c>
      <c r="M13" s="121">
        <v>94</v>
      </c>
      <c r="N13" s="121" t="s">
        <v>430</v>
      </c>
    </row>
    <row r="14" spans="1:14" ht="36">
      <c r="A14" s="210" t="s">
        <v>431</v>
      </c>
      <c r="B14" s="206" t="s">
        <v>414</v>
      </c>
      <c r="C14" s="121">
        <v>89</v>
      </c>
      <c r="D14" s="121">
        <v>89</v>
      </c>
      <c r="E14" s="121">
        <v>88</v>
      </c>
      <c r="F14" s="121">
        <v>89</v>
      </c>
      <c r="G14" s="121">
        <v>90</v>
      </c>
      <c r="H14" s="121">
        <v>90</v>
      </c>
      <c r="I14" s="121">
        <v>90</v>
      </c>
      <c r="J14" s="121">
        <v>91</v>
      </c>
      <c r="K14" s="121">
        <v>84</v>
      </c>
      <c r="L14" s="121">
        <v>90</v>
      </c>
      <c r="M14" s="121">
        <v>91</v>
      </c>
      <c r="N14" s="121" t="s">
        <v>432</v>
      </c>
    </row>
    <row r="15" spans="1:14" ht="23.25">
      <c r="A15" s="205" t="s">
        <v>433</v>
      </c>
      <c r="B15" s="206" t="s">
        <v>62</v>
      </c>
      <c r="C15" s="208" t="s">
        <v>0</v>
      </c>
      <c r="D15" s="208" t="s">
        <v>0</v>
      </c>
      <c r="E15" s="208" t="s">
        <v>0</v>
      </c>
      <c r="F15" s="208" t="s">
        <v>0</v>
      </c>
      <c r="G15" s="121">
        <v>1380</v>
      </c>
      <c r="H15" s="121">
        <v>1260</v>
      </c>
      <c r="I15" s="121">
        <v>1134</v>
      </c>
      <c r="J15" s="121">
        <v>1187</v>
      </c>
      <c r="K15" s="121">
        <v>1065</v>
      </c>
      <c r="L15" s="121">
        <v>619</v>
      </c>
      <c r="M15" s="121">
        <v>373</v>
      </c>
      <c r="N15" s="121" t="s">
        <v>434</v>
      </c>
    </row>
    <row r="16" spans="1:14" ht="26.45" customHeight="1">
      <c r="A16" s="211" t="s">
        <v>435</v>
      </c>
      <c r="B16" s="212" t="s">
        <v>414</v>
      </c>
      <c r="C16" s="192">
        <v>11</v>
      </c>
      <c r="D16" s="192">
        <v>19</v>
      </c>
      <c r="E16" s="208" t="s">
        <v>0</v>
      </c>
      <c r="F16" s="192">
        <v>36</v>
      </c>
      <c r="G16" s="192">
        <v>55</v>
      </c>
      <c r="H16" s="192">
        <v>58</v>
      </c>
      <c r="I16" s="121">
        <v>56</v>
      </c>
      <c r="J16" s="121">
        <v>52</v>
      </c>
      <c r="K16" s="207">
        <v>59.8</v>
      </c>
      <c r="L16" s="207">
        <v>62.2</v>
      </c>
      <c r="M16" s="207">
        <v>60.9</v>
      </c>
      <c r="N16" s="121" t="s">
        <v>436</v>
      </c>
    </row>
    <row r="17" spans="1:13" s="244" customFormat="1" ht="17.25">
      <c r="A17" s="260" t="s">
        <v>437</v>
      </c>
      <c r="B17" s="225"/>
      <c r="C17" s="263" t="s">
        <v>488</v>
      </c>
      <c r="J17" s="260" t="s">
        <v>438</v>
      </c>
      <c r="K17" s="264"/>
      <c r="L17" s="264"/>
    </row>
    <row r="18" spans="1:13" s="162" customFormat="1" ht="24" customHeight="1">
      <c r="A18" s="267" t="s">
        <v>493</v>
      </c>
      <c r="K18" s="203"/>
      <c r="L18" s="203"/>
    </row>
    <row r="19" spans="1:13" s="162" customFormat="1" ht="12.75">
      <c r="C19" s="204"/>
      <c r="D19" s="204"/>
      <c r="E19" s="204"/>
      <c r="F19" s="204"/>
      <c r="G19" s="204"/>
      <c r="H19" s="204"/>
      <c r="I19" s="204"/>
      <c r="J19" s="204"/>
      <c r="K19" s="204"/>
      <c r="L19" s="204"/>
      <c r="M19" s="204"/>
    </row>
    <row r="20" spans="1:13" ht="17.25">
      <c r="C20" s="134"/>
      <c r="D20" s="134"/>
      <c r="E20" s="135"/>
      <c r="F20" s="136"/>
      <c r="G20" s="136"/>
      <c r="H20" s="136"/>
      <c r="I20" s="136"/>
      <c r="J20" s="136"/>
      <c r="K20" s="133"/>
      <c r="L20" s="133"/>
      <c r="M20" s="133"/>
    </row>
    <row r="21" spans="1:13" ht="17.25">
      <c r="C21" s="133"/>
      <c r="D21" s="133"/>
      <c r="E21" s="133"/>
      <c r="F21" s="133"/>
      <c r="G21" s="133"/>
      <c r="H21" s="133"/>
      <c r="I21" s="133"/>
      <c r="J21" s="133"/>
      <c r="K21" s="134"/>
      <c r="L21" s="134"/>
      <c r="M21" s="134"/>
    </row>
    <row r="22" spans="1:13" ht="17.25"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</row>
    <row r="23" spans="1:13" ht="17.25"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</row>
    <row r="24" spans="1:13" ht="17.25"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</row>
    <row r="25" spans="1:13" ht="17.25">
      <c r="C25" s="133"/>
      <c r="D25" s="133"/>
      <c r="E25" s="133"/>
      <c r="F25" s="135"/>
      <c r="G25" s="133"/>
      <c r="H25" s="133"/>
      <c r="I25" s="133"/>
      <c r="J25" s="133"/>
      <c r="K25" s="134"/>
      <c r="L25" s="134"/>
      <c r="M25" s="134"/>
    </row>
    <row r="26" spans="1:13" ht="17.25">
      <c r="C26" s="135"/>
      <c r="D26" s="135"/>
      <c r="E26" s="135"/>
      <c r="F26" s="135"/>
      <c r="G26" s="133"/>
      <c r="H26" s="133"/>
      <c r="I26" s="133"/>
      <c r="J26" s="133"/>
      <c r="K26" s="133"/>
      <c r="L26" s="133"/>
      <c r="M26" s="133"/>
    </row>
    <row r="27" spans="1:13" ht="17.25">
      <c r="C27" s="135"/>
      <c r="D27" s="135"/>
      <c r="E27" s="135"/>
      <c r="F27" s="135"/>
      <c r="G27" s="133"/>
      <c r="H27" s="133"/>
      <c r="I27" s="133"/>
      <c r="J27" s="133"/>
      <c r="K27" s="134"/>
      <c r="L27" s="133"/>
      <c r="M27" s="133"/>
    </row>
    <row r="28" spans="1:13" ht="17.25">
      <c r="C28" s="133"/>
      <c r="D28" s="133"/>
      <c r="E28" s="133"/>
      <c r="F28" s="133"/>
      <c r="G28" s="133"/>
      <c r="H28" s="133"/>
      <c r="I28" s="133"/>
      <c r="J28" s="135"/>
      <c r="K28" s="135"/>
      <c r="L28" s="135"/>
      <c r="M28" s="135"/>
    </row>
    <row r="29" spans="1:13" ht="17.25"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133"/>
    </row>
    <row r="30" spans="1:13" ht="17.25">
      <c r="C30" s="135"/>
      <c r="D30" s="135"/>
      <c r="E30" s="135"/>
      <c r="F30" s="135"/>
      <c r="G30" s="133"/>
      <c r="H30" s="133"/>
      <c r="I30" s="133"/>
      <c r="J30" s="133"/>
      <c r="K30" s="133"/>
      <c r="L30" s="133"/>
      <c r="M30" s="133"/>
    </row>
    <row r="31" spans="1:13" ht="17.25">
      <c r="C31" s="137"/>
      <c r="D31" s="137"/>
      <c r="E31" s="135"/>
      <c r="F31" s="137"/>
      <c r="G31" s="137"/>
      <c r="H31" s="137"/>
      <c r="I31" s="133"/>
      <c r="J31" s="133"/>
      <c r="K31" s="134"/>
      <c r="L31" s="134"/>
      <c r="M31" s="134"/>
    </row>
    <row r="33" spans="3:13"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</row>
    <row r="34" spans="3:13"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</row>
    <row r="35" spans="3:13"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</row>
    <row r="36" spans="3:13"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</row>
    <row r="37" spans="3:13"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</row>
    <row r="38" spans="3:13"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</row>
    <row r="39" spans="3:13"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</row>
    <row r="40" spans="3:13"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</row>
    <row r="41" spans="3:13"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</row>
    <row r="42" spans="3:13"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</row>
    <row r="43" spans="3:13"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</row>
    <row r="44" spans="3:13">
      <c r="C44" s="138"/>
      <c r="D44" s="138"/>
      <c r="E44" s="138"/>
      <c r="F44" s="138"/>
      <c r="G44" s="138"/>
      <c r="H44" s="138"/>
      <c r="I44" s="138"/>
      <c r="J44" s="138"/>
      <c r="K44" s="138"/>
      <c r="L44" s="138"/>
      <c r="M44" s="138"/>
    </row>
    <row r="45" spans="3:13">
      <c r="C45" s="138"/>
      <c r="D45" s="138"/>
      <c r="E45" s="138"/>
      <c r="F45" s="138"/>
      <c r="G45" s="138"/>
      <c r="H45" s="138"/>
      <c r="I45" s="138"/>
      <c r="J45" s="138"/>
      <c r="K45" s="138"/>
      <c r="L45" s="138"/>
      <c r="M45" s="138"/>
    </row>
    <row r="46" spans="3:13">
      <c r="C46" s="138"/>
      <c r="D46" s="138"/>
      <c r="E46" s="138"/>
      <c r="F46" s="138"/>
      <c r="G46" s="138"/>
      <c r="H46" s="138"/>
      <c r="I46" s="138"/>
      <c r="J46" s="138"/>
      <c r="K46" s="138"/>
      <c r="L46" s="138"/>
      <c r="M46" s="138"/>
    </row>
    <row r="47" spans="3:13"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8"/>
    </row>
    <row r="48" spans="3:13"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</row>
  </sheetData>
  <mergeCells count="4">
    <mergeCell ref="A2:A3"/>
    <mergeCell ref="B2:B3"/>
    <mergeCell ref="C2:N2"/>
    <mergeCell ref="A1:N1"/>
  </mergeCells>
  <printOptions horizontalCentered="1" verticalCentered="1"/>
  <pageMargins left="0.7" right="0.7" top="0.75" bottom="0.75" header="0.3" footer="0.3"/>
  <pageSetup paperSize="138" scale="92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view="pageBreakPreview" zoomScaleNormal="100" zoomScaleSheetLayoutView="100" workbookViewId="0">
      <selection activeCell="A2" sqref="A2"/>
    </sheetView>
  </sheetViews>
  <sheetFormatPr defaultColWidth="6.77734375" defaultRowHeight="12"/>
  <cols>
    <col min="1" max="1" width="33.33203125" style="122" customWidth="1"/>
    <col min="2" max="2" width="5" style="111" customWidth="1"/>
    <col min="3" max="8" width="8.88671875" style="111" customWidth="1"/>
    <col min="9" max="9" width="9.77734375" style="111" customWidth="1"/>
    <col min="10" max="10" width="10" style="111" customWidth="1"/>
    <col min="11" max="16384" width="6.77734375" style="111"/>
  </cols>
  <sheetData>
    <row r="1" spans="1:11" ht="30.75">
      <c r="A1" s="371" t="s">
        <v>494</v>
      </c>
      <c r="B1" s="371"/>
      <c r="C1" s="371"/>
      <c r="D1" s="371"/>
      <c r="E1" s="371"/>
      <c r="F1" s="371"/>
      <c r="G1" s="371"/>
      <c r="H1" s="371"/>
      <c r="I1" s="371"/>
      <c r="J1" s="371"/>
    </row>
    <row r="2" spans="1:11" ht="18">
      <c r="A2" s="112" t="s">
        <v>64</v>
      </c>
      <c r="B2" s="112" t="s">
        <v>232</v>
      </c>
      <c r="C2" s="112" t="s">
        <v>82</v>
      </c>
      <c r="D2" s="112" t="s">
        <v>128</v>
      </c>
      <c r="E2" s="112" t="s">
        <v>139</v>
      </c>
      <c r="F2" s="112" t="s">
        <v>153</v>
      </c>
      <c r="G2" s="112" t="s">
        <v>149</v>
      </c>
      <c r="H2" s="112" t="s">
        <v>168</v>
      </c>
      <c r="I2" s="112" t="s">
        <v>227</v>
      </c>
      <c r="J2" s="112" t="s">
        <v>273</v>
      </c>
    </row>
    <row r="3" spans="1:11" s="117" customFormat="1" ht="18">
      <c r="A3" s="210" t="s">
        <v>308</v>
      </c>
      <c r="B3" s="113" t="s">
        <v>62</v>
      </c>
      <c r="C3" s="114">
        <v>696535</v>
      </c>
      <c r="D3" s="114">
        <v>772879</v>
      </c>
      <c r="E3" s="114">
        <v>748839</v>
      </c>
      <c r="F3" s="115">
        <v>753755</v>
      </c>
      <c r="G3" s="115">
        <v>682552</v>
      </c>
      <c r="H3" s="115">
        <v>738849.12666666671</v>
      </c>
      <c r="I3" s="115">
        <v>731635</v>
      </c>
      <c r="J3" s="116">
        <v>407566</v>
      </c>
    </row>
    <row r="4" spans="1:11" s="117" customFormat="1" ht="18">
      <c r="A4" s="210" t="s">
        <v>309</v>
      </c>
      <c r="B4" s="113" t="s">
        <v>62</v>
      </c>
      <c r="C4" s="114">
        <v>28381</v>
      </c>
      <c r="D4" s="114">
        <v>30233</v>
      </c>
      <c r="E4" s="114">
        <v>25918</v>
      </c>
      <c r="F4" s="115">
        <v>26994</v>
      </c>
      <c r="G4" s="115">
        <v>21352</v>
      </c>
      <c r="H4" s="115">
        <v>16404</v>
      </c>
      <c r="I4" s="115">
        <v>26791</v>
      </c>
      <c r="J4" s="116">
        <v>25578</v>
      </c>
    </row>
    <row r="5" spans="1:11" s="117" customFormat="1" ht="18">
      <c r="A5" s="210" t="s">
        <v>310</v>
      </c>
      <c r="B5" s="113" t="s">
        <v>62</v>
      </c>
      <c r="C5" s="114">
        <v>2640781</v>
      </c>
      <c r="D5" s="118">
        <v>2707553</v>
      </c>
      <c r="E5" s="114">
        <v>2532848</v>
      </c>
      <c r="F5" s="115">
        <v>2572843</v>
      </c>
      <c r="G5" s="115">
        <v>2410618</v>
      </c>
      <c r="H5" s="115">
        <v>2611589</v>
      </c>
      <c r="I5" s="115">
        <v>2681019</v>
      </c>
      <c r="J5" s="116">
        <v>2127065</v>
      </c>
    </row>
    <row r="6" spans="1:11" s="117" customFormat="1" ht="18">
      <c r="A6" s="210" t="s">
        <v>311</v>
      </c>
      <c r="B6" s="113" t="s">
        <v>62</v>
      </c>
      <c r="C6" s="114">
        <v>327818</v>
      </c>
      <c r="D6" s="115">
        <v>339147</v>
      </c>
      <c r="E6" s="114">
        <v>320643</v>
      </c>
      <c r="F6" s="115">
        <v>358487</v>
      </c>
      <c r="G6" s="115">
        <v>336501</v>
      </c>
      <c r="H6" s="115">
        <v>353835</v>
      </c>
      <c r="I6" s="115">
        <v>416965</v>
      </c>
      <c r="J6" s="116">
        <v>372256</v>
      </c>
      <c r="K6" s="119"/>
    </row>
    <row r="7" spans="1:11" s="117" customFormat="1" ht="18">
      <c r="A7" s="210" t="s">
        <v>312</v>
      </c>
      <c r="B7" s="113" t="s">
        <v>62</v>
      </c>
      <c r="C7" s="114">
        <v>161495</v>
      </c>
      <c r="D7" s="115">
        <v>123031</v>
      </c>
      <c r="E7" s="114">
        <v>209913</v>
      </c>
      <c r="F7" s="115">
        <v>145582</v>
      </c>
      <c r="G7" s="115">
        <v>150863</v>
      </c>
      <c r="H7" s="115">
        <v>174457</v>
      </c>
      <c r="I7" s="115">
        <v>169740</v>
      </c>
      <c r="J7" s="116">
        <v>223866</v>
      </c>
    </row>
    <row r="8" spans="1:11" s="117" customFormat="1" ht="18">
      <c r="A8" s="210" t="s">
        <v>313</v>
      </c>
      <c r="B8" s="113" t="s">
        <v>62</v>
      </c>
      <c r="C8" s="120">
        <v>535008</v>
      </c>
      <c r="D8" s="120">
        <v>448175</v>
      </c>
      <c r="E8" s="120">
        <v>312494</v>
      </c>
      <c r="F8" s="120">
        <v>476021</v>
      </c>
      <c r="G8" s="120">
        <v>388384</v>
      </c>
      <c r="H8" s="115">
        <v>413992</v>
      </c>
      <c r="I8" s="115">
        <v>414973</v>
      </c>
      <c r="J8" s="116">
        <v>201094</v>
      </c>
    </row>
    <row r="9" spans="1:11" s="117" customFormat="1" ht="36">
      <c r="A9" s="210" t="s">
        <v>314</v>
      </c>
      <c r="B9" s="113" t="s">
        <v>62</v>
      </c>
      <c r="C9" s="114">
        <v>69</v>
      </c>
      <c r="D9" s="115">
        <v>73</v>
      </c>
      <c r="E9" s="114">
        <v>74</v>
      </c>
      <c r="F9" s="121">
        <v>77</v>
      </c>
      <c r="G9" s="114">
        <v>72</v>
      </c>
      <c r="H9" s="115">
        <v>72</v>
      </c>
      <c r="I9" s="115">
        <v>77</v>
      </c>
      <c r="J9" s="116">
        <v>77</v>
      </c>
    </row>
    <row r="10" spans="1:11" s="117" customFormat="1" ht="36">
      <c r="A10" s="210" t="s">
        <v>315</v>
      </c>
      <c r="B10" s="113" t="s">
        <v>62</v>
      </c>
      <c r="C10" s="120">
        <v>14839</v>
      </c>
      <c r="D10" s="120">
        <v>14600</v>
      </c>
      <c r="E10" s="120">
        <v>19925</v>
      </c>
      <c r="F10" s="120">
        <v>29897</v>
      </c>
      <c r="G10" s="120">
        <v>15838</v>
      </c>
      <c r="H10" s="115">
        <v>12687</v>
      </c>
      <c r="I10" s="115">
        <v>12052</v>
      </c>
      <c r="J10" s="116">
        <v>5926</v>
      </c>
    </row>
    <row r="11" spans="1:11" s="117" customFormat="1" ht="18">
      <c r="A11" s="210" t="s">
        <v>316</v>
      </c>
      <c r="B11" s="113" t="s">
        <v>62</v>
      </c>
      <c r="C11" s="120">
        <v>1681</v>
      </c>
      <c r="D11" s="120">
        <v>2056</v>
      </c>
      <c r="E11" s="120">
        <v>1308</v>
      </c>
      <c r="F11" s="120">
        <v>267</v>
      </c>
      <c r="G11" s="120">
        <v>276</v>
      </c>
      <c r="H11" s="115">
        <v>133</v>
      </c>
      <c r="I11" s="120" t="s">
        <v>317</v>
      </c>
      <c r="J11" s="116">
        <v>682</v>
      </c>
    </row>
    <row r="12" spans="1:11" s="265" customFormat="1" ht="17.25">
      <c r="A12" s="369" t="s">
        <v>489</v>
      </c>
      <c r="B12" s="369"/>
      <c r="C12" s="369"/>
      <c r="F12" s="370" t="s">
        <v>490</v>
      </c>
      <c r="G12" s="370"/>
      <c r="H12" s="370"/>
      <c r="I12" s="370"/>
      <c r="J12" s="370"/>
    </row>
    <row r="13" spans="1:11" s="265" customFormat="1" ht="17.25">
      <c r="A13" s="266" t="s">
        <v>405</v>
      </c>
    </row>
  </sheetData>
  <mergeCells count="3">
    <mergeCell ref="A12:C12"/>
    <mergeCell ref="F12:J12"/>
    <mergeCell ref="A1:J1"/>
  </mergeCells>
  <printOptions horizontalCentered="1" verticalCentered="1"/>
  <pageMargins left="0.7" right="0.7" top="0.75" bottom="0.75" header="0.3" footer="0.3"/>
  <pageSetup paperSize="138" scale="92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9"/>
  <sheetViews>
    <sheetView view="pageBreakPreview" zoomScaleNormal="100" zoomScaleSheetLayoutView="100" workbookViewId="0">
      <selection sqref="A1:D1"/>
    </sheetView>
  </sheetViews>
  <sheetFormatPr defaultRowHeight="15"/>
  <cols>
    <col min="1" max="1" width="4.6640625" bestFit="1" customWidth="1"/>
    <col min="2" max="4" width="20.77734375" customWidth="1"/>
  </cols>
  <sheetData>
    <row r="1" spans="1:4" ht="30.75">
      <c r="A1" s="372" t="s">
        <v>406</v>
      </c>
      <c r="B1" s="373"/>
      <c r="C1" s="373"/>
      <c r="D1" s="373"/>
    </row>
    <row r="2" spans="1:4" ht="37.5" customHeight="1">
      <c r="A2" s="213" t="s">
        <v>202</v>
      </c>
      <c r="B2" s="214" t="s">
        <v>31</v>
      </c>
      <c r="C2" s="215" t="s">
        <v>481</v>
      </c>
      <c r="D2" s="214" t="s">
        <v>482</v>
      </c>
    </row>
    <row r="3" spans="1:4" ht="19.5">
      <c r="A3" s="233">
        <v>1</v>
      </c>
      <c r="B3" s="234" t="s">
        <v>33</v>
      </c>
      <c r="C3" s="230">
        <v>80.400000000000006</v>
      </c>
      <c r="D3" s="230">
        <v>46.1</v>
      </c>
    </row>
    <row r="4" spans="1:4" ht="19.5">
      <c r="A4" s="233">
        <v>2</v>
      </c>
      <c r="B4" s="234" t="s">
        <v>34</v>
      </c>
      <c r="C4" s="231">
        <v>85.8</v>
      </c>
      <c r="D4" s="231">
        <v>61</v>
      </c>
    </row>
    <row r="5" spans="1:4" ht="19.5">
      <c r="A5" s="233">
        <v>3</v>
      </c>
      <c r="B5" s="234" t="s">
        <v>35</v>
      </c>
      <c r="C5" s="230">
        <v>82.35</v>
      </c>
      <c r="D5" s="230">
        <v>45.88</v>
      </c>
    </row>
    <row r="6" spans="1:4" ht="19.5">
      <c r="A6" s="233">
        <v>4</v>
      </c>
      <c r="B6" s="234" t="s">
        <v>36</v>
      </c>
      <c r="C6" s="230">
        <v>82.94</v>
      </c>
      <c r="D6" s="230">
        <v>64.34</v>
      </c>
    </row>
    <row r="7" spans="1:4" ht="19.5">
      <c r="A7" s="233">
        <v>5</v>
      </c>
      <c r="B7" s="234" t="s">
        <v>60</v>
      </c>
      <c r="C7" s="230">
        <v>83.6</v>
      </c>
      <c r="D7" s="230">
        <v>70.3</v>
      </c>
    </row>
    <row r="8" spans="1:4" ht="19.5">
      <c r="A8" s="233">
        <v>6</v>
      </c>
      <c r="B8" s="234" t="s">
        <v>61</v>
      </c>
      <c r="C8" s="230">
        <v>86.45</v>
      </c>
      <c r="D8" s="230">
        <v>81.95</v>
      </c>
    </row>
    <row r="9" spans="1:4" ht="19.5">
      <c r="A9" s="233">
        <v>7</v>
      </c>
      <c r="B9" s="234" t="s">
        <v>82</v>
      </c>
      <c r="C9" s="230">
        <v>87</v>
      </c>
      <c r="D9" s="230">
        <v>87.1</v>
      </c>
    </row>
    <row r="10" spans="1:4" ht="19.5">
      <c r="A10" s="233">
        <v>8</v>
      </c>
      <c r="B10" s="234" t="s">
        <v>128</v>
      </c>
      <c r="C10" s="230">
        <v>87.4</v>
      </c>
      <c r="D10" s="230">
        <v>96.6</v>
      </c>
    </row>
    <row r="11" spans="1:4" ht="19.5">
      <c r="A11" s="233">
        <v>9</v>
      </c>
      <c r="B11" s="234" t="s">
        <v>139</v>
      </c>
      <c r="C11" s="230">
        <v>88</v>
      </c>
      <c r="D11" s="230">
        <v>98.56</v>
      </c>
    </row>
    <row r="12" spans="1:4" ht="19.5">
      <c r="A12" s="233">
        <v>10</v>
      </c>
      <c r="B12" s="234" t="s">
        <v>153</v>
      </c>
      <c r="C12" s="230">
        <v>89</v>
      </c>
      <c r="D12" s="230">
        <v>99.7</v>
      </c>
    </row>
    <row r="13" spans="1:4" ht="19.5">
      <c r="A13" s="233">
        <v>11</v>
      </c>
      <c r="B13" s="234" t="s">
        <v>149</v>
      </c>
      <c r="C13" s="232">
        <v>90</v>
      </c>
      <c r="D13" s="230">
        <v>100</v>
      </c>
    </row>
    <row r="14" spans="1:4" ht="19.5">
      <c r="A14" s="233">
        <v>12</v>
      </c>
      <c r="B14" s="235" t="s">
        <v>187</v>
      </c>
      <c r="C14" s="230">
        <v>91.5</v>
      </c>
      <c r="D14" s="230">
        <v>100</v>
      </c>
    </row>
    <row r="15" spans="1:4" ht="19.5">
      <c r="A15" s="233">
        <v>13</v>
      </c>
      <c r="B15" s="235" t="s">
        <v>238</v>
      </c>
      <c r="C15" s="230">
        <v>93.35</v>
      </c>
      <c r="D15" s="230">
        <v>100</v>
      </c>
    </row>
    <row r="16" spans="1:4" ht="19.5">
      <c r="A16" s="233">
        <v>14</v>
      </c>
      <c r="B16" s="235" t="s">
        <v>402</v>
      </c>
      <c r="C16" s="230">
        <v>94.93</v>
      </c>
      <c r="D16" s="230">
        <v>100</v>
      </c>
    </row>
    <row r="17" spans="1:4" s="244" customFormat="1" ht="17.25">
      <c r="A17" s="374" t="s">
        <v>403</v>
      </c>
      <c r="B17" s="374"/>
      <c r="C17" s="375" t="s">
        <v>404</v>
      </c>
      <c r="D17" s="375"/>
    </row>
    <row r="18" spans="1:4" ht="18.75">
      <c r="B18" s="127"/>
      <c r="C18" s="129"/>
      <c r="D18" s="128"/>
    </row>
    <row r="19" spans="1:4" ht="18.75">
      <c r="B19" s="127"/>
      <c r="C19" s="129"/>
      <c r="D19" s="128"/>
    </row>
  </sheetData>
  <mergeCells count="3">
    <mergeCell ref="A1:D1"/>
    <mergeCell ref="A17:B17"/>
    <mergeCell ref="C17:D17"/>
  </mergeCells>
  <printOptions horizontalCentered="1" verticalCentered="1"/>
  <pageMargins left="0.7" right="0.7" top="0.75" bottom="0.75" header="0.3" footer="0.3"/>
  <pageSetup paperSize="138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14"/>
  <sheetViews>
    <sheetView view="pageBreakPreview" zoomScaleNormal="100" zoomScaleSheetLayoutView="100" workbookViewId="0"/>
  </sheetViews>
  <sheetFormatPr defaultColWidth="9.33203125" defaultRowHeight="15.75"/>
  <cols>
    <col min="1" max="1" width="3.44140625" style="123" bestFit="1" customWidth="1"/>
    <col min="2" max="2" width="20.77734375" style="126" customWidth="1"/>
    <col min="3" max="5" width="20.77734375" style="124" customWidth="1"/>
    <col min="6" max="7" width="9.33203125" style="124"/>
    <col min="8" max="16384" width="9.33203125" style="125"/>
  </cols>
  <sheetData>
    <row r="1" spans="1:7" ht="63.75" customHeight="1">
      <c r="B1" s="376" t="s">
        <v>491</v>
      </c>
      <c r="C1" s="376"/>
      <c r="D1" s="376"/>
      <c r="E1" s="376"/>
    </row>
    <row r="2" spans="1:7" s="220" customFormat="1" ht="12" customHeight="1">
      <c r="A2" s="216" t="s">
        <v>318</v>
      </c>
      <c r="B2" s="217" t="s">
        <v>319</v>
      </c>
      <c r="C2" s="218" t="s">
        <v>320</v>
      </c>
      <c r="D2" s="218" t="s">
        <v>321</v>
      </c>
      <c r="E2" s="218" t="s">
        <v>322</v>
      </c>
      <c r="F2" s="219"/>
      <c r="G2" s="219"/>
    </row>
    <row r="3" spans="1:7" s="225" customFormat="1" ht="12" customHeight="1">
      <c r="A3" s="221"/>
      <c r="B3" s="222" t="s">
        <v>323</v>
      </c>
      <c r="C3" s="223"/>
      <c r="D3" s="223"/>
      <c r="E3" s="223"/>
      <c r="F3" s="224"/>
      <c r="G3" s="224"/>
    </row>
    <row r="4" spans="1:7" s="225" customFormat="1" ht="12" customHeight="1">
      <c r="A4" s="221">
        <v>1</v>
      </c>
      <c r="B4" s="226" t="s">
        <v>324</v>
      </c>
      <c r="C4" s="223">
        <v>33</v>
      </c>
      <c r="D4" s="223">
        <v>28</v>
      </c>
      <c r="E4" s="221">
        <v>61</v>
      </c>
      <c r="F4" s="224"/>
      <c r="G4" s="224"/>
    </row>
    <row r="5" spans="1:7" s="225" customFormat="1" ht="12" customHeight="1">
      <c r="A5" s="221">
        <v>2</v>
      </c>
      <c r="B5" s="226" t="s">
        <v>325</v>
      </c>
      <c r="C5" s="223">
        <v>25</v>
      </c>
      <c r="D5" s="223">
        <v>35</v>
      </c>
      <c r="E5" s="221">
        <v>60</v>
      </c>
      <c r="F5" s="224"/>
      <c r="G5" s="224"/>
    </row>
    <row r="6" spans="1:7" s="225" customFormat="1" ht="12" customHeight="1">
      <c r="A6" s="221">
        <v>3</v>
      </c>
      <c r="B6" s="226" t="s">
        <v>326</v>
      </c>
      <c r="C6" s="223">
        <v>100</v>
      </c>
      <c r="D6" s="223">
        <v>90</v>
      </c>
      <c r="E6" s="221">
        <v>190</v>
      </c>
      <c r="F6" s="224"/>
      <c r="G6" s="224"/>
    </row>
    <row r="7" spans="1:7" s="225" customFormat="1" ht="12" customHeight="1">
      <c r="A7" s="221">
        <v>4</v>
      </c>
      <c r="B7" s="226" t="s">
        <v>327</v>
      </c>
      <c r="C7" s="223">
        <v>37</v>
      </c>
      <c r="D7" s="223">
        <v>16</v>
      </c>
      <c r="E7" s="221">
        <v>53</v>
      </c>
      <c r="F7" s="224"/>
      <c r="G7" s="224"/>
    </row>
    <row r="8" spans="1:7" s="225" customFormat="1" ht="12" customHeight="1">
      <c r="A8" s="221">
        <v>5</v>
      </c>
      <c r="B8" s="226" t="s">
        <v>328</v>
      </c>
      <c r="C8" s="223">
        <v>3</v>
      </c>
      <c r="D8" s="223">
        <v>1</v>
      </c>
      <c r="E8" s="221">
        <v>4</v>
      </c>
      <c r="F8" s="224"/>
      <c r="G8" s="224"/>
    </row>
    <row r="9" spans="1:7" s="225" customFormat="1" ht="12" customHeight="1">
      <c r="A9" s="221">
        <v>6</v>
      </c>
      <c r="B9" s="226" t="s">
        <v>329</v>
      </c>
      <c r="C9" s="223">
        <v>27</v>
      </c>
      <c r="D9" s="223">
        <v>48</v>
      </c>
      <c r="E9" s="221">
        <v>75</v>
      </c>
      <c r="F9" s="224"/>
      <c r="G9" s="224"/>
    </row>
    <row r="10" spans="1:7" s="225" customFormat="1" ht="12" customHeight="1">
      <c r="A10" s="221">
        <v>7</v>
      </c>
      <c r="B10" s="226" t="s">
        <v>330</v>
      </c>
      <c r="C10" s="223">
        <v>147</v>
      </c>
      <c r="D10" s="223">
        <v>215</v>
      </c>
      <c r="E10" s="221">
        <v>362</v>
      </c>
      <c r="F10" s="224"/>
      <c r="G10" s="224"/>
    </row>
    <row r="11" spans="1:7" s="225" customFormat="1" ht="12" customHeight="1">
      <c r="A11" s="221">
        <v>8</v>
      </c>
      <c r="B11" s="226" t="s">
        <v>331</v>
      </c>
      <c r="C11" s="223">
        <v>49</v>
      </c>
      <c r="D11" s="223">
        <v>31</v>
      </c>
      <c r="E11" s="221">
        <v>80</v>
      </c>
      <c r="F11" s="224"/>
      <c r="G11" s="224"/>
    </row>
    <row r="12" spans="1:7" s="225" customFormat="1" ht="12" customHeight="1">
      <c r="A12" s="221">
        <v>9</v>
      </c>
      <c r="B12" s="226" t="s">
        <v>332</v>
      </c>
      <c r="C12" s="223">
        <v>39</v>
      </c>
      <c r="D12" s="223">
        <v>33</v>
      </c>
      <c r="E12" s="221">
        <v>72</v>
      </c>
      <c r="F12" s="224"/>
      <c r="G12" s="224"/>
    </row>
    <row r="13" spans="1:7" s="225" customFormat="1" ht="12" customHeight="1">
      <c r="A13" s="221"/>
      <c r="B13" s="222" t="s">
        <v>333</v>
      </c>
      <c r="C13" s="223">
        <v>0</v>
      </c>
      <c r="D13" s="223">
        <v>0</v>
      </c>
      <c r="E13" s="223">
        <v>0</v>
      </c>
      <c r="F13" s="224"/>
      <c r="G13" s="224"/>
    </row>
    <row r="14" spans="1:7" s="225" customFormat="1" ht="12" customHeight="1">
      <c r="A14" s="221">
        <v>1</v>
      </c>
      <c r="B14" s="226" t="s">
        <v>334</v>
      </c>
      <c r="C14" s="223">
        <v>977</v>
      </c>
      <c r="D14" s="223">
        <v>111</v>
      </c>
      <c r="E14" s="223">
        <v>1088</v>
      </c>
      <c r="F14" s="224"/>
      <c r="G14" s="224"/>
    </row>
    <row r="15" spans="1:7" s="225" customFormat="1" ht="12" customHeight="1">
      <c r="A15" s="221">
        <v>2</v>
      </c>
      <c r="B15" s="226" t="s">
        <v>335</v>
      </c>
      <c r="C15" s="223">
        <v>21</v>
      </c>
      <c r="D15" s="223">
        <v>7</v>
      </c>
      <c r="E15" s="223">
        <v>28</v>
      </c>
      <c r="F15" s="224"/>
      <c r="G15" s="224"/>
    </row>
    <row r="16" spans="1:7" s="225" customFormat="1" ht="12" customHeight="1">
      <c r="A16" s="221">
        <v>3</v>
      </c>
      <c r="B16" s="226" t="s">
        <v>336</v>
      </c>
      <c r="C16" s="223">
        <v>117</v>
      </c>
      <c r="D16" s="223">
        <v>9</v>
      </c>
      <c r="E16" s="223">
        <v>126</v>
      </c>
      <c r="F16" s="224"/>
      <c r="G16" s="224"/>
    </row>
    <row r="17" spans="1:31" s="225" customFormat="1" ht="12" customHeight="1">
      <c r="A17" s="221"/>
      <c r="B17" s="226" t="s">
        <v>337</v>
      </c>
      <c r="C17" s="223">
        <v>0</v>
      </c>
      <c r="D17" s="223">
        <v>1</v>
      </c>
      <c r="E17" s="223">
        <v>1</v>
      </c>
      <c r="F17" s="224"/>
      <c r="G17" s="224"/>
    </row>
    <row r="18" spans="1:31" s="225" customFormat="1" ht="12" customHeight="1">
      <c r="A18" s="221">
        <v>4</v>
      </c>
      <c r="B18" s="226" t="s">
        <v>338</v>
      </c>
      <c r="C18" s="223">
        <v>1</v>
      </c>
      <c r="D18" s="223">
        <v>1</v>
      </c>
      <c r="E18" s="223">
        <v>2</v>
      </c>
      <c r="F18" s="224"/>
      <c r="G18" s="224"/>
    </row>
    <row r="19" spans="1:31" s="225" customFormat="1" ht="12" customHeight="1">
      <c r="A19" s="221">
        <v>5</v>
      </c>
      <c r="B19" s="226" t="s">
        <v>339</v>
      </c>
      <c r="C19" s="223">
        <v>1</v>
      </c>
      <c r="D19" s="223">
        <v>1</v>
      </c>
      <c r="E19" s="223">
        <v>2</v>
      </c>
      <c r="F19" s="224"/>
      <c r="G19" s="224"/>
    </row>
    <row r="20" spans="1:31" s="225" customFormat="1" ht="12" customHeight="1">
      <c r="A20" s="221">
        <v>6</v>
      </c>
      <c r="B20" s="226" t="s">
        <v>340</v>
      </c>
      <c r="C20" s="223">
        <v>3</v>
      </c>
      <c r="D20" s="223">
        <v>0</v>
      </c>
      <c r="E20" s="221">
        <v>3</v>
      </c>
      <c r="F20" s="224"/>
      <c r="G20" s="224"/>
    </row>
    <row r="21" spans="1:31" s="225" customFormat="1" ht="12" customHeight="1">
      <c r="A21" s="221">
        <v>7</v>
      </c>
      <c r="B21" s="226" t="s">
        <v>341</v>
      </c>
      <c r="C21" s="223">
        <v>44</v>
      </c>
      <c r="D21" s="223">
        <v>1</v>
      </c>
      <c r="E21" s="221">
        <v>45</v>
      </c>
      <c r="F21" s="227"/>
      <c r="G21" s="224"/>
    </row>
    <row r="22" spans="1:31" s="225" customFormat="1" ht="12" customHeight="1">
      <c r="A22" s="221">
        <v>8</v>
      </c>
      <c r="B22" s="226" t="s">
        <v>342</v>
      </c>
      <c r="C22" s="223">
        <v>3</v>
      </c>
      <c r="D22" s="223">
        <v>0</v>
      </c>
      <c r="E22" s="221">
        <v>3</v>
      </c>
      <c r="F22" s="224"/>
      <c r="G22" s="224"/>
    </row>
    <row r="23" spans="1:31" s="225" customFormat="1" ht="12" customHeight="1">
      <c r="A23" s="221">
        <v>9</v>
      </c>
      <c r="B23" s="226" t="s">
        <v>343</v>
      </c>
      <c r="C23" s="223">
        <v>1</v>
      </c>
      <c r="D23" s="223">
        <v>0</v>
      </c>
      <c r="E23" s="221">
        <v>1</v>
      </c>
      <c r="F23" s="224"/>
      <c r="G23" s="224"/>
    </row>
    <row r="24" spans="1:31" s="225" customFormat="1" ht="12" customHeight="1">
      <c r="A24" s="221">
        <v>10</v>
      </c>
      <c r="B24" s="226" t="s">
        <v>344</v>
      </c>
      <c r="C24" s="223">
        <v>22</v>
      </c>
      <c r="D24" s="223">
        <v>4</v>
      </c>
      <c r="E24" s="221">
        <v>26</v>
      </c>
      <c r="F24" s="224"/>
      <c r="G24" s="224"/>
    </row>
    <row r="25" spans="1:31" s="225" customFormat="1" ht="12" customHeight="1">
      <c r="A25" s="221">
        <v>11</v>
      </c>
      <c r="B25" s="226" t="s">
        <v>345</v>
      </c>
      <c r="C25" s="223">
        <v>26</v>
      </c>
      <c r="D25" s="223">
        <v>4</v>
      </c>
      <c r="E25" s="221">
        <v>30</v>
      </c>
      <c r="F25" s="224"/>
      <c r="G25" s="224"/>
    </row>
    <row r="26" spans="1:31" s="225" customFormat="1" ht="12" customHeight="1">
      <c r="A26" s="221">
        <v>12</v>
      </c>
      <c r="B26" s="226" t="s">
        <v>346</v>
      </c>
      <c r="C26" s="223">
        <v>5</v>
      </c>
      <c r="D26" s="223">
        <v>2</v>
      </c>
      <c r="E26" s="221">
        <v>7</v>
      </c>
      <c r="F26" s="224"/>
      <c r="G26" s="224"/>
    </row>
    <row r="27" spans="1:31" s="225" customFormat="1" ht="12" customHeight="1">
      <c r="A27" s="221">
        <v>13</v>
      </c>
      <c r="B27" s="226" t="s">
        <v>347</v>
      </c>
      <c r="C27" s="223">
        <v>25</v>
      </c>
      <c r="D27" s="223">
        <v>6</v>
      </c>
      <c r="E27" s="221">
        <v>31</v>
      </c>
      <c r="F27" s="224"/>
      <c r="G27" s="224"/>
    </row>
    <row r="28" spans="1:31" s="225" customFormat="1" ht="12" customHeight="1">
      <c r="A28" s="221">
        <v>14</v>
      </c>
      <c r="B28" s="226" t="s">
        <v>348</v>
      </c>
      <c r="C28" s="223">
        <v>3</v>
      </c>
      <c r="D28" s="223">
        <v>0</v>
      </c>
      <c r="E28" s="223">
        <v>3</v>
      </c>
      <c r="F28" s="224"/>
      <c r="G28" s="224"/>
    </row>
    <row r="29" spans="1:31" s="225" customFormat="1" ht="12" customHeight="1">
      <c r="A29" s="221">
        <v>15</v>
      </c>
      <c r="B29" s="226" t="s">
        <v>349</v>
      </c>
      <c r="C29" s="223">
        <v>1</v>
      </c>
      <c r="D29" s="223">
        <v>0</v>
      </c>
      <c r="E29" s="223">
        <v>1</v>
      </c>
      <c r="F29" s="224"/>
      <c r="G29" s="224"/>
    </row>
    <row r="30" spans="1:31" s="225" customFormat="1" ht="12" customHeight="1">
      <c r="A30" s="221"/>
      <c r="B30" s="226" t="s">
        <v>350</v>
      </c>
      <c r="C30" s="223">
        <v>1</v>
      </c>
      <c r="D30" s="223">
        <v>0</v>
      </c>
      <c r="E30" s="223">
        <v>1</v>
      </c>
      <c r="F30" s="224"/>
      <c r="G30" s="224"/>
    </row>
    <row r="31" spans="1:31" s="225" customFormat="1" ht="12" customHeight="1">
      <c r="A31" s="221"/>
      <c r="B31" s="226" t="s">
        <v>351</v>
      </c>
      <c r="C31" s="223">
        <v>1</v>
      </c>
      <c r="D31" s="223">
        <v>1</v>
      </c>
      <c r="E31" s="223">
        <v>2</v>
      </c>
      <c r="F31" s="224"/>
      <c r="G31" s="224"/>
    </row>
    <row r="32" spans="1:31" s="224" customFormat="1" ht="12" customHeight="1">
      <c r="A32" s="221"/>
      <c r="B32" s="226" t="s">
        <v>352</v>
      </c>
      <c r="C32" s="223">
        <v>1</v>
      </c>
      <c r="D32" s="223">
        <v>0</v>
      </c>
      <c r="E32" s="223">
        <v>1</v>
      </c>
      <c r="H32" s="225"/>
      <c r="I32" s="225"/>
      <c r="J32" s="225"/>
      <c r="K32" s="225"/>
      <c r="L32" s="225"/>
      <c r="M32" s="225"/>
      <c r="N32" s="225"/>
      <c r="O32" s="225"/>
      <c r="P32" s="225"/>
      <c r="Q32" s="225"/>
      <c r="R32" s="225"/>
      <c r="S32" s="225"/>
      <c r="T32" s="225"/>
      <c r="U32" s="225"/>
      <c r="V32" s="225"/>
      <c r="W32" s="225"/>
      <c r="X32" s="225"/>
      <c r="Y32" s="225"/>
      <c r="Z32" s="225"/>
      <c r="AA32" s="225"/>
      <c r="AB32" s="225"/>
      <c r="AC32" s="225"/>
      <c r="AD32" s="225"/>
      <c r="AE32" s="225"/>
    </row>
    <row r="33" spans="1:31" s="224" customFormat="1" ht="12" customHeight="1">
      <c r="A33" s="221"/>
      <c r="B33" s="226" t="s">
        <v>353</v>
      </c>
      <c r="C33" s="223">
        <v>1</v>
      </c>
      <c r="D33" s="223">
        <v>1</v>
      </c>
      <c r="E33" s="223">
        <v>2</v>
      </c>
      <c r="H33" s="225"/>
      <c r="I33" s="225"/>
      <c r="J33" s="225"/>
      <c r="K33" s="225"/>
      <c r="L33" s="225"/>
      <c r="M33" s="225"/>
      <c r="N33" s="225"/>
      <c r="O33" s="225"/>
      <c r="P33" s="225"/>
      <c r="Q33" s="225"/>
      <c r="R33" s="225"/>
      <c r="S33" s="225"/>
      <c r="T33" s="225"/>
      <c r="U33" s="225"/>
      <c r="V33" s="225"/>
      <c r="W33" s="225"/>
      <c r="X33" s="225"/>
      <c r="Y33" s="225"/>
      <c r="Z33" s="225"/>
      <c r="AA33" s="225"/>
      <c r="AB33" s="225"/>
      <c r="AC33" s="225"/>
      <c r="AD33" s="225"/>
      <c r="AE33" s="225"/>
    </row>
    <row r="34" spans="1:31" s="224" customFormat="1" ht="12" customHeight="1">
      <c r="A34" s="221"/>
      <c r="B34" s="222" t="s">
        <v>354</v>
      </c>
      <c r="C34" s="223">
        <v>0</v>
      </c>
      <c r="D34" s="228">
        <v>0</v>
      </c>
      <c r="E34" s="223">
        <v>0</v>
      </c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</row>
    <row r="35" spans="1:31" s="224" customFormat="1" ht="12" customHeight="1">
      <c r="A35" s="221">
        <v>1</v>
      </c>
      <c r="B35" s="226" t="s">
        <v>355</v>
      </c>
      <c r="C35" s="223">
        <v>895</v>
      </c>
      <c r="D35" s="223">
        <v>52</v>
      </c>
      <c r="E35" s="223">
        <v>947</v>
      </c>
      <c r="H35" s="225"/>
      <c r="I35" s="225"/>
      <c r="J35" s="225"/>
      <c r="K35" s="225"/>
      <c r="L35" s="225"/>
      <c r="M35" s="225"/>
      <c r="N35" s="225"/>
      <c r="O35" s="225"/>
      <c r="P35" s="225"/>
      <c r="Q35" s="225"/>
      <c r="R35" s="225"/>
      <c r="S35" s="225"/>
      <c r="T35" s="225"/>
      <c r="U35" s="225"/>
      <c r="V35" s="225"/>
      <c r="W35" s="225"/>
      <c r="X35" s="225"/>
      <c r="Y35" s="225"/>
      <c r="Z35" s="225"/>
      <c r="AA35" s="225"/>
      <c r="AB35" s="225"/>
      <c r="AC35" s="225"/>
      <c r="AD35" s="225"/>
      <c r="AE35" s="225"/>
    </row>
    <row r="36" spans="1:31" s="224" customFormat="1" ht="12" customHeight="1">
      <c r="A36" s="221">
        <v>2</v>
      </c>
      <c r="B36" s="226" t="s">
        <v>356</v>
      </c>
      <c r="C36" s="223">
        <v>15</v>
      </c>
      <c r="D36" s="223">
        <v>2</v>
      </c>
      <c r="E36" s="223">
        <v>17</v>
      </c>
      <c r="H36" s="225"/>
      <c r="I36" s="225"/>
      <c r="J36" s="225"/>
      <c r="K36" s="225"/>
      <c r="L36" s="225"/>
      <c r="M36" s="225"/>
      <c r="N36" s="225"/>
      <c r="O36" s="225"/>
      <c r="P36" s="225"/>
      <c r="Q36" s="225"/>
      <c r="R36" s="225"/>
      <c r="S36" s="225"/>
      <c r="T36" s="225"/>
      <c r="U36" s="225"/>
      <c r="V36" s="225"/>
      <c r="W36" s="225"/>
      <c r="X36" s="225"/>
      <c r="Y36" s="225"/>
      <c r="Z36" s="225"/>
      <c r="AA36" s="225"/>
      <c r="AB36" s="225"/>
      <c r="AC36" s="225"/>
      <c r="AD36" s="225"/>
      <c r="AE36" s="225"/>
    </row>
    <row r="37" spans="1:31" s="224" customFormat="1" ht="12" customHeight="1">
      <c r="A37" s="221">
        <v>3</v>
      </c>
      <c r="B37" s="226" t="s">
        <v>357</v>
      </c>
      <c r="C37" s="223">
        <v>5</v>
      </c>
      <c r="D37" s="223">
        <v>2</v>
      </c>
      <c r="E37" s="223">
        <v>7</v>
      </c>
      <c r="H37" s="225"/>
      <c r="I37" s="225"/>
      <c r="J37" s="225"/>
      <c r="K37" s="225"/>
      <c r="L37" s="225"/>
      <c r="M37" s="225"/>
      <c r="N37" s="225"/>
      <c r="O37" s="225"/>
      <c r="P37" s="225"/>
      <c r="Q37" s="225"/>
      <c r="R37" s="225"/>
      <c r="S37" s="225"/>
      <c r="T37" s="225"/>
      <c r="U37" s="225"/>
      <c r="V37" s="225"/>
      <c r="W37" s="225"/>
      <c r="X37" s="225"/>
      <c r="Y37" s="225"/>
      <c r="Z37" s="225"/>
      <c r="AA37" s="225"/>
      <c r="AB37" s="225"/>
      <c r="AC37" s="225"/>
      <c r="AD37" s="225"/>
      <c r="AE37" s="225"/>
    </row>
    <row r="38" spans="1:31" s="224" customFormat="1" ht="12" customHeight="1">
      <c r="A38" s="221">
        <v>4</v>
      </c>
      <c r="B38" s="226" t="s">
        <v>358</v>
      </c>
      <c r="C38" s="223">
        <v>1</v>
      </c>
      <c r="D38" s="223">
        <v>1</v>
      </c>
      <c r="E38" s="223">
        <v>2</v>
      </c>
      <c r="H38" s="225"/>
      <c r="I38" s="225"/>
      <c r="J38" s="225"/>
      <c r="K38" s="225"/>
      <c r="L38" s="225"/>
      <c r="M38" s="225"/>
      <c r="N38" s="225"/>
      <c r="O38" s="225"/>
      <c r="P38" s="225"/>
      <c r="Q38" s="225"/>
      <c r="R38" s="225"/>
      <c r="S38" s="225"/>
      <c r="T38" s="225"/>
      <c r="U38" s="225"/>
      <c r="V38" s="225"/>
      <c r="W38" s="225"/>
      <c r="X38" s="225"/>
      <c r="Y38" s="225"/>
      <c r="Z38" s="225"/>
      <c r="AA38" s="225"/>
      <c r="AB38" s="225"/>
      <c r="AC38" s="225"/>
      <c r="AD38" s="225"/>
      <c r="AE38" s="225"/>
    </row>
    <row r="39" spans="1:31" s="224" customFormat="1" ht="12" customHeight="1">
      <c r="A39" s="221">
        <v>5</v>
      </c>
      <c r="B39" s="226" t="s">
        <v>359</v>
      </c>
      <c r="C39" s="223">
        <v>5</v>
      </c>
      <c r="D39" s="223">
        <v>1</v>
      </c>
      <c r="E39" s="223">
        <v>6</v>
      </c>
      <c r="H39" s="225"/>
      <c r="I39" s="225"/>
      <c r="J39" s="225"/>
      <c r="K39" s="225"/>
      <c r="L39" s="225"/>
      <c r="M39" s="225"/>
      <c r="N39" s="225"/>
      <c r="O39" s="225"/>
      <c r="P39" s="225"/>
      <c r="Q39" s="225"/>
      <c r="R39" s="225"/>
      <c r="S39" s="225"/>
      <c r="T39" s="225"/>
      <c r="U39" s="225"/>
      <c r="V39" s="225"/>
      <c r="W39" s="225"/>
      <c r="X39" s="225"/>
      <c r="Y39" s="225"/>
      <c r="Z39" s="225"/>
      <c r="AA39" s="225"/>
      <c r="AB39" s="225"/>
      <c r="AC39" s="225"/>
      <c r="AD39" s="225"/>
      <c r="AE39" s="225"/>
    </row>
    <row r="40" spans="1:31" s="224" customFormat="1" ht="12" customHeight="1">
      <c r="A40" s="221">
        <v>6</v>
      </c>
      <c r="B40" s="226" t="s">
        <v>360</v>
      </c>
      <c r="C40" s="223">
        <v>59</v>
      </c>
      <c r="D40" s="223">
        <v>0</v>
      </c>
      <c r="E40" s="223">
        <v>59</v>
      </c>
      <c r="H40" s="225"/>
      <c r="I40" s="225"/>
      <c r="J40" s="225"/>
      <c r="K40" s="225"/>
      <c r="L40" s="225"/>
      <c r="M40" s="225"/>
      <c r="N40" s="225"/>
      <c r="O40" s="225"/>
      <c r="P40" s="225"/>
      <c r="Q40" s="225"/>
      <c r="R40" s="225"/>
      <c r="S40" s="225"/>
      <c r="T40" s="225"/>
      <c r="U40" s="225"/>
      <c r="V40" s="225"/>
      <c r="W40" s="225"/>
      <c r="X40" s="225"/>
      <c r="Y40" s="225"/>
      <c r="Z40" s="225"/>
      <c r="AA40" s="225"/>
      <c r="AB40" s="225"/>
      <c r="AC40" s="225"/>
      <c r="AD40" s="225"/>
      <c r="AE40" s="225"/>
    </row>
    <row r="41" spans="1:31" s="224" customFormat="1" ht="12" customHeight="1">
      <c r="A41" s="221">
        <v>7</v>
      </c>
      <c r="B41" s="226" t="s">
        <v>361</v>
      </c>
      <c r="C41" s="223">
        <v>16</v>
      </c>
      <c r="D41" s="223">
        <v>3</v>
      </c>
      <c r="E41" s="223">
        <v>19</v>
      </c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</row>
    <row r="42" spans="1:31" s="224" customFormat="1" ht="12" customHeight="1">
      <c r="A42" s="221">
        <v>8</v>
      </c>
      <c r="B42" s="226" t="s">
        <v>362</v>
      </c>
      <c r="C42" s="223">
        <v>10</v>
      </c>
      <c r="D42" s="223">
        <v>3</v>
      </c>
      <c r="E42" s="223">
        <v>13</v>
      </c>
      <c r="H42" s="225"/>
      <c r="I42" s="225"/>
      <c r="J42" s="225"/>
      <c r="K42" s="225"/>
      <c r="L42" s="225"/>
      <c r="M42" s="225"/>
      <c r="N42" s="225"/>
      <c r="O42" s="225"/>
      <c r="P42" s="225"/>
      <c r="Q42" s="225"/>
      <c r="R42" s="225"/>
      <c r="S42" s="225"/>
      <c r="T42" s="225"/>
      <c r="U42" s="225"/>
      <c r="V42" s="225"/>
      <c r="W42" s="225"/>
      <c r="X42" s="225"/>
      <c r="Y42" s="225"/>
      <c r="Z42" s="225"/>
      <c r="AA42" s="225"/>
      <c r="AB42" s="225"/>
      <c r="AC42" s="225"/>
      <c r="AD42" s="225"/>
      <c r="AE42" s="225"/>
    </row>
    <row r="43" spans="1:31" s="224" customFormat="1" ht="12" customHeight="1">
      <c r="A43" s="221">
        <v>9</v>
      </c>
      <c r="B43" s="226" t="s">
        <v>363</v>
      </c>
      <c r="C43" s="223">
        <v>21</v>
      </c>
      <c r="D43" s="223">
        <v>0</v>
      </c>
      <c r="E43" s="223">
        <v>21</v>
      </c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</row>
    <row r="44" spans="1:31" s="224" customFormat="1" ht="12" customHeight="1">
      <c r="A44" s="221">
        <v>10</v>
      </c>
      <c r="B44" s="226" t="s">
        <v>364</v>
      </c>
      <c r="C44" s="223">
        <v>54</v>
      </c>
      <c r="D44" s="223">
        <v>1</v>
      </c>
      <c r="E44" s="223">
        <v>55</v>
      </c>
      <c r="H44" s="225"/>
      <c r="I44" s="225"/>
      <c r="J44" s="225"/>
      <c r="K44" s="225"/>
      <c r="L44" s="225"/>
      <c r="M44" s="225"/>
      <c r="N44" s="225"/>
      <c r="O44" s="225"/>
      <c r="P44" s="225"/>
      <c r="Q44" s="225"/>
      <c r="R44" s="225"/>
      <c r="S44" s="225"/>
      <c r="T44" s="225"/>
      <c r="U44" s="225"/>
      <c r="V44" s="225"/>
      <c r="W44" s="225"/>
      <c r="X44" s="225"/>
      <c r="Y44" s="225"/>
      <c r="Z44" s="225"/>
      <c r="AA44" s="225"/>
      <c r="AB44" s="225"/>
      <c r="AC44" s="225"/>
      <c r="AD44" s="225"/>
      <c r="AE44" s="225"/>
    </row>
    <row r="45" spans="1:31" s="224" customFormat="1" ht="12" customHeight="1">
      <c r="A45" s="221"/>
      <c r="B45" s="226" t="s">
        <v>365</v>
      </c>
      <c r="C45" s="223">
        <v>1</v>
      </c>
      <c r="D45" s="223">
        <v>0</v>
      </c>
      <c r="E45" s="223">
        <v>1</v>
      </c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</row>
    <row r="46" spans="1:31" s="224" customFormat="1" ht="12" customHeight="1">
      <c r="A46" s="221"/>
      <c r="B46" s="226" t="s">
        <v>366</v>
      </c>
      <c r="C46" s="223">
        <v>0</v>
      </c>
      <c r="D46" s="223">
        <v>1</v>
      </c>
      <c r="E46" s="223">
        <v>1</v>
      </c>
      <c r="H46" s="225"/>
      <c r="I46" s="225"/>
      <c r="J46" s="225"/>
      <c r="K46" s="225"/>
      <c r="L46" s="225"/>
      <c r="M46" s="225"/>
      <c r="N46" s="225"/>
      <c r="O46" s="225"/>
      <c r="P46" s="225"/>
      <c r="Q46" s="225"/>
      <c r="R46" s="225"/>
      <c r="S46" s="225"/>
      <c r="T46" s="225"/>
      <c r="U46" s="225"/>
      <c r="V46" s="225"/>
      <c r="W46" s="225"/>
      <c r="X46" s="225"/>
      <c r="Y46" s="225"/>
      <c r="Z46" s="225"/>
      <c r="AA46" s="225"/>
      <c r="AB46" s="225"/>
      <c r="AC46" s="225"/>
      <c r="AD46" s="225"/>
      <c r="AE46" s="225"/>
    </row>
    <row r="47" spans="1:31" s="224" customFormat="1" ht="12" customHeight="1">
      <c r="A47" s="221"/>
      <c r="B47" s="222" t="s">
        <v>367</v>
      </c>
      <c r="C47" s="223">
        <v>0</v>
      </c>
      <c r="D47" s="223">
        <v>0</v>
      </c>
      <c r="E47" s="223">
        <v>0</v>
      </c>
      <c r="H47" s="225"/>
      <c r="I47" s="225"/>
      <c r="J47" s="225"/>
      <c r="K47" s="225"/>
      <c r="L47" s="225"/>
      <c r="M47" s="225"/>
      <c r="N47" s="225"/>
      <c r="O47" s="225"/>
      <c r="P47" s="225"/>
      <c r="Q47" s="225"/>
      <c r="R47" s="225"/>
      <c r="S47" s="225"/>
      <c r="T47" s="225"/>
      <c r="U47" s="225"/>
      <c r="V47" s="225"/>
      <c r="W47" s="225"/>
      <c r="X47" s="225"/>
      <c r="Y47" s="225"/>
      <c r="Z47" s="225"/>
      <c r="AA47" s="225"/>
      <c r="AB47" s="225"/>
      <c r="AC47" s="225"/>
      <c r="AD47" s="225"/>
      <c r="AE47" s="225"/>
    </row>
    <row r="48" spans="1:31" s="224" customFormat="1" ht="12" customHeight="1">
      <c r="A48" s="221">
        <v>1</v>
      </c>
      <c r="B48" s="226" t="s">
        <v>368</v>
      </c>
      <c r="C48" s="223">
        <v>500</v>
      </c>
      <c r="D48" s="223">
        <v>177</v>
      </c>
      <c r="E48" s="223">
        <v>677</v>
      </c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</row>
    <row r="49" spans="1:31" s="224" customFormat="1" ht="12" customHeight="1">
      <c r="A49" s="221">
        <v>2</v>
      </c>
      <c r="B49" s="226" t="s">
        <v>369</v>
      </c>
      <c r="C49" s="223">
        <v>174</v>
      </c>
      <c r="D49" s="223">
        <v>165</v>
      </c>
      <c r="E49" s="223">
        <v>339</v>
      </c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</row>
    <row r="50" spans="1:31" s="224" customFormat="1" ht="12" customHeight="1">
      <c r="A50" s="221">
        <v>3</v>
      </c>
      <c r="B50" s="226" t="s">
        <v>370</v>
      </c>
      <c r="C50" s="223">
        <v>241</v>
      </c>
      <c r="D50" s="223">
        <v>87</v>
      </c>
      <c r="E50" s="223">
        <v>328</v>
      </c>
      <c r="H50" s="225"/>
      <c r="I50" s="225"/>
      <c r="J50" s="225"/>
      <c r="K50" s="225"/>
      <c r="L50" s="225"/>
      <c r="M50" s="225"/>
      <c r="N50" s="225"/>
      <c r="O50" s="225"/>
      <c r="P50" s="225"/>
      <c r="Q50" s="225"/>
      <c r="R50" s="225"/>
      <c r="S50" s="225"/>
      <c r="T50" s="225"/>
      <c r="U50" s="225"/>
      <c r="V50" s="225"/>
      <c r="W50" s="225"/>
      <c r="X50" s="225"/>
      <c r="Y50" s="225"/>
      <c r="Z50" s="225"/>
      <c r="AA50" s="225"/>
      <c r="AB50" s="225"/>
      <c r="AC50" s="225"/>
      <c r="AD50" s="225"/>
      <c r="AE50" s="225"/>
    </row>
    <row r="51" spans="1:31" s="224" customFormat="1" ht="12" customHeight="1">
      <c r="A51" s="221">
        <v>4</v>
      </c>
      <c r="B51" s="226" t="s">
        <v>371</v>
      </c>
      <c r="C51" s="223">
        <v>9</v>
      </c>
      <c r="D51" s="223">
        <v>2</v>
      </c>
      <c r="E51" s="223">
        <v>11</v>
      </c>
      <c r="H51" s="225"/>
      <c r="I51" s="225"/>
      <c r="J51" s="225"/>
      <c r="K51" s="225"/>
      <c r="L51" s="225"/>
      <c r="M51" s="225"/>
      <c r="N51" s="225"/>
      <c r="O51" s="225"/>
      <c r="P51" s="225"/>
      <c r="Q51" s="225"/>
      <c r="R51" s="225"/>
      <c r="S51" s="225"/>
      <c r="T51" s="225"/>
      <c r="U51" s="225"/>
      <c r="V51" s="225"/>
      <c r="W51" s="225"/>
      <c r="X51" s="225"/>
      <c r="Y51" s="225"/>
      <c r="Z51" s="225"/>
      <c r="AA51" s="225"/>
      <c r="AB51" s="225"/>
      <c r="AC51" s="225"/>
      <c r="AD51" s="225"/>
      <c r="AE51" s="225"/>
    </row>
    <row r="52" spans="1:31" s="224" customFormat="1" ht="12" customHeight="1">
      <c r="A52" s="221">
        <v>5</v>
      </c>
      <c r="B52" s="226" t="s">
        <v>372</v>
      </c>
      <c r="C52" s="223">
        <v>358</v>
      </c>
      <c r="D52" s="223">
        <v>93</v>
      </c>
      <c r="E52" s="223">
        <v>451</v>
      </c>
      <c r="H52" s="225"/>
      <c r="I52" s="225"/>
      <c r="J52" s="225"/>
      <c r="K52" s="225"/>
      <c r="L52" s="225"/>
      <c r="M52" s="225"/>
      <c r="N52" s="225"/>
      <c r="O52" s="225"/>
      <c r="P52" s="225"/>
      <c r="Q52" s="225"/>
      <c r="R52" s="225"/>
      <c r="S52" s="225"/>
      <c r="T52" s="225"/>
      <c r="U52" s="225"/>
      <c r="V52" s="225"/>
      <c r="W52" s="225"/>
      <c r="X52" s="225"/>
      <c r="Y52" s="225"/>
      <c r="Z52" s="225"/>
      <c r="AA52" s="225"/>
      <c r="AB52" s="225"/>
      <c r="AC52" s="225"/>
      <c r="AD52" s="225"/>
      <c r="AE52" s="225"/>
    </row>
    <row r="53" spans="1:31" s="224" customFormat="1" ht="12" customHeight="1">
      <c r="A53" s="221">
        <v>6</v>
      </c>
      <c r="B53" s="226" t="s">
        <v>373</v>
      </c>
      <c r="C53" s="223">
        <v>4</v>
      </c>
      <c r="D53" s="223">
        <v>1</v>
      </c>
      <c r="E53" s="223">
        <v>5</v>
      </c>
      <c r="H53" s="225"/>
      <c r="I53" s="225"/>
      <c r="J53" s="225"/>
      <c r="K53" s="225"/>
      <c r="L53" s="225"/>
      <c r="M53" s="225"/>
      <c r="N53" s="225"/>
      <c r="O53" s="225"/>
      <c r="P53" s="225"/>
      <c r="Q53" s="225"/>
      <c r="R53" s="225"/>
      <c r="S53" s="225"/>
      <c r="T53" s="225"/>
      <c r="U53" s="225"/>
      <c r="V53" s="225"/>
      <c r="W53" s="225"/>
      <c r="X53" s="225"/>
      <c r="Y53" s="225"/>
      <c r="Z53" s="225"/>
      <c r="AA53" s="225"/>
      <c r="AB53" s="225"/>
      <c r="AC53" s="225"/>
      <c r="AD53" s="225"/>
      <c r="AE53" s="225"/>
    </row>
    <row r="54" spans="1:31" s="224" customFormat="1" ht="12" customHeight="1">
      <c r="A54" s="221">
        <v>7</v>
      </c>
      <c r="B54" s="226" t="s">
        <v>374</v>
      </c>
      <c r="C54" s="223">
        <v>6</v>
      </c>
      <c r="D54" s="223">
        <v>2</v>
      </c>
      <c r="E54" s="223">
        <v>8</v>
      </c>
      <c r="H54" s="225"/>
      <c r="I54" s="225"/>
      <c r="J54" s="225"/>
      <c r="K54" s="225"/>
      <c r="L54" s="225"/>
      <c r="M54" s="225"/>
      <c r="N54" s="225"/>
      <c r="O54" s="225"/>
      <c r="P54" s="225"/>
      <c r="Q54" s="225"/>
      <c r="R54" s="225"/>
      <c r="S54" s="225"/>
      <c r="T54" s="225"/>
      <c r="U54" s="225"/>
      <c r="V54" s="225"/>
      <c r="W54" s="225"/>
      <c r="X54" s="225"/>
      <c r="Y54" s="225"/>
      <c r="Z54" s="225"/>
      <c r="AA54" s="225"/>
      <c r="AB54" s="225"/>
      <c r="AC54" s="225"/>
      <c r="AD54" s="225"/>
      <c r="AE54" s="225"/>
    </row>
    <row r="55" spans="1:31" s="224" customFormat="1" ht="12" customHeight="1">
      <c r="A55" s="221">
        <v>8</v>
      </c>
      <c r="B55" s="226" t="s">
        <v>375</v>
      </c>
      <c r="C55" s="223">
        <v>14</v>
      </c>
      <c r="D55" s="223">
        <v>2</v>
      </c>
      <c r="E55" s="223">
        <v>16</v>
      </c>
      <c r="H55" s="225"/>
      <c r="I55" s="225"/>
      <c r="J55" s="225"/>
      <c r="K55" s="225"/>
      <c r="L55" s="225"/>
      <c r="M55" s="225"/>
      <c r="N55" s="225"/>
      <c r="O55" s="225"/>
      <c r="P55" s="225"/>
      <c r="Q55" s="225"/>
      <c r="R55" s="225"/>
      <c r="S55" s="225"/>
      <c r="T55" s="225"/>
      <c r="U55" s="225"/>
      <c r="V55" s="225"/>
      <c r="W55" s="225"/>
      <c r="X55" s="225"/>
      <c r="Y55" s="225"/>
      <c r="Z55" s="225"/>
      <c r="AA55" s="225"/>
      <c r="AB55" s="225"/>
      <c r="AC55" s="225"/>
      <c r="AD55" s="225"/>
      <c r="AE55" s="225"/>
    </row>
    <row r="56" spans="1:31" s="224" customFormat="1" ht="12" customHeight="1">
      <c r="A56" s="221">
        <v>9</v>
      </c>
      <c r="B56" s="226" t="s">
        <v>376</v>
      </c>
      <c r="C56" s="223">
        <v>288</v>
      </c>
      <c r="D56" s="223">
        <v>706</v>
      </c>
      <c r="E56" s="223">
        <v>994</v>
      </c>
      <c r="H56" s="225"/>
      <c r="I56" s="225"/>
      <c r="J56" s="225"/>
      <c r="K56" s="225"/>
      <c r="L56" s="225"/>
      <c r="M56" s="225"/>
      <c r="N56" s="225"/>
      <c r="O56" s="225"/>
      <c r="P56" s="225"/>
      <c r="Q56" s="225"/>
      <c r="R56" s="225"/>
      <c r="S56" s="225"/>
      <c r="T56" s="225"/>
      <c r="U56" s="225"/>
      <c r="V56" s="225"/>
      <c r="W56" s="225"/>
      <c r="X56" s="225"/>
      <c r="Y56" s="225"/>
      <c r="Z56" s="225"/>
      <c r="AA56" s="225"/>
      <c r="AB56" s="225"/>
      <c r="AC56" s="225"/>
      <c r="AD56" s="225"/>
      <c r="AE56" s="225"/>
    </row>
    <row r="57" spans="1:31" s="224" customFormat="1" ht="12" customHeight="1">
      <c r="A57" s="221">
        <v>10</v>
      </c>
      <c r="B57" s="226" t="s">
        <v>377</v>
      </c>
      <c r="C57" s="223">
        <v>11</v>
      </c>
      <c r="D57" s="223">
        <v>0</v>
      </c>
      <c r="E57" s="223">
        <v>11</v>
      </c>
      <c r="H57" s="225"/>
      <c r="I57" s="225"/>
      <c r="J57" s="225"/>
      <c r="K57" s="225"/>
      <c r="L57" s="225"/>
      <c r="M57" s="225"/>
      <c r="N57" s="225"/>
      <c r="O57" s="225"/>
      <c r="P57" s="225"/>
      <c r="Q57" s="225"/>
      <c r="R57" s="225"/>
      <c r="S57" s="225"/>
      <c r="T57" s="225"/>
      <c r="U57" s="225"/>
      <c r="V57" s="225"/>
      <c r="W57" s="225"/>
      <c r="X57" s="225"/>
      <c r="Y57" s="225"/>
      <c r="Z57" s="225"/>
      <c r="AA57" s="225"/>
      <c r="AB57" s="225"/>
      <c r="AC57" s="225"/>
      <c r="AD57" s="225"/>
      <c r="AE57" s="225"/>
    </row>
    <row r="58" spans="1:31" s="224" customFormat="1" ht="12" customHeight="1">
      <c r="A58" s="221">
        <v>11</v>
      </c>
      <c r="B58" s="226" t="s">
        <v>378</v>
      </c>
      <c r="C58" s="223">
        <v>240</v>
      </c>
      <c r="D58" s="223">
        <v>223</v>
      </c>
      <c r="E58" s="223">
        <v>463</v>
      </c>
      <c r="H58" s="225"/>
      <c r="I58" s="225"/>
      <c r="J58" s="225"/>
      <c r="K58" s="225"/>
      <c r="L58" s="225"/>
      <c r="M58" s="225"/>
      <c r="N58" s="225"/>
      <c r="O58" s="225"/>
      <c r="P58" s="225"/>
      <c r="Q58" s="225"/>
      <c r="R58" s="225"/>
      <c r="S58" s="225"/>
      <c r="T58" s="225"/>
      <c r="U58" s="225"/>
      <c r="V58" s="225"/>
      <c r="W58" s="225"/>
      <c r="X58" s="225"/>
      <c r="Y58" s="225"/>
      <c r="Z58" s="225"/>
      <c r="AA58" s="225"/>
      <c r="AB58" s="225"/>
      <c r="AC58" s="225"/>
      <c r="AD58" s="225"/>
      <c r="AE58" s="225"/>
    </row>
    <row r="59" spans="1:31" s="224" customFormat="1" ht="12" customHeight="1">
      <c r="A59" s="221">
        <v>12</v>
      </c>
      <c r="B59" s="226" t="s">
        <v>379</v>
      </c>
      <c r="C59" s="223">
        <v>798</v>
      </c>
      <c r="D59" s="223">
        <v>7</v>
      </c>
      <c r="E59" s="223">
        <v>805</v>
      </c>
      <c r="H59" s="225"/>
      <c r="I59" s="225"/>
      <c r="J59" s="225"/>
      <c r="K59" s="225"/>
      <c r="L59" s="225"/>
      <c r="M59" s="225"/>
      <c r="N59" s="225"/>
      <c r="O59" s="225"/>
      <c r="P59" s="225"/>
      <c r="Q59" s="225"/>
      <c r="R59" s="225"/>
      <c r="S59" s="225"/>
      <c r="T59" s="225"/>
      <c r="U59" s="225"/>
      <c r="V59" s="225"/>
      <c r="W59" s="225"/>
      <c r="X59" s="225"/>
      <c r="Y59" s="225"/>
      <c r="Z59" s="225"/>
      <c r="AA59" s="225"/>
      <c r="AB59" s="225"/>
      <c r="AC59" s="225"/>
      <c r="AD59" s="225"/>
      <c r="AE59" s="225"/>
    </row>
    <row r="60" spans="1:31" s="224" customFormat="1" ht="12" customHeight="1">
      <c r="A60" s="221">
        <v>13</v>
      </c>
      <c r="B60" s="226" t="s">
        <v>380</v>
      </c>
      <c r="C60" s="223">
        <v>554</v>
      </c>
      <c r="D60" s="223">
        <v>227</v>
      </c>
      <c r="E60" s="223">
        <v>781</v>
      </c>
      <c r="H60" s="225"/>
      <c r="I60" s="225"/>
      <c r="J60" s="225"/>
      <c r="K60" s="225"/>
      <c r="L60" s="225"/>
      <c r="M60" s="225"/>
      <c r="N60" s="225"/>
      <c r="O60" s="225"/>
      <c r="P60" s="225"/>
      <c r="Q60" s="225"/>
      <c r="R60" s="225"/>
      <c r="S60" s="225"/>
      <c r="T60" s="225"/>
      <c r="U60" s="225"/>
      <c r="V60" s="225"/>
      <c r="W60" s="225"/>
      <c r="X60" s="225"/>
      <c r="Y60" s="225"/>
      <c r="Z60" s="225"/>
      <c r="AA60" s="225"/>
      <c r="AB60" s="225"/>
      <c r="AC60" s="225"/>
      <c r="AD60" s="225"/>
      <c r="AE60" s="225"/>
    </row>
    <row r="61" spans="1:31" s="224" customFormat="1" ht="12" customHeight="1">
      <c r="A61" s="221">
        <v>14</v>
      </c>
      <c r="B61" s="226" t="s">
        <v>381</v>
      </c>
      <c r="C61" s="223">
        <v>0</v>
      </c>
      <c r="D61" s="223">
        <v>1</v>
      </c>
      <c r="E61" s="223">
        <v>1</v>
      </c>
      <c r="H61" s="225"/>
      <c r="I61" s="225"/>
      <c r="J61" s="225"/>
      <c r="K61" s="225"/>
      <c r="L61" s="225"/>
      <c r="M61" s="225"/>
      <c r="N61" s="225"/>
      <c r="O61" s="225"/>
      <c r="P61" s="225"/>
      <c r="Q61" s="225"/>
      <c r="R61" s="225"/>
      <c r="S61" s="225"/>
      <c r="T61" s="225"/>
      <c r="U61" s="225"/>
      <c r="V61" s="225"/>
      <c r="W61" s="225"/>
      <c r="X61" s="225"/>
      <c r="Y61" s="225"/>
      <c r="Z61" s="225"/>
      <c r="AA61" s="225"/>
      <c r="AB61" s="225"/>
      <c r="AC61" s="225"/>
      <c r="AD61" s="225"/>
      <c r="AE61" s="225"/>
    </row>
    <row r="62" spans="1:31" s="224" customFormat="1" ht="12" customHeight="1">
      <c r="A62" s="221">
        <v>15</v>
      </c>
      <c r="B62" s="226" t="s">
        <v>382</v>
      </c>
      <c r="C62" s="223">
        <v>1</v>
      </c>
      <c r="D62" s="223">
        <v>0</v>
      </c>
      <c r="E62" s="221">
        <v>1</v>
      </c>
      <c r="H62" s="225"/>
      <c r="I62" s="225"/>
      <c r="J62" s="225"/>
      <c r="K62" s="225"/>
      <c r="L62" s="225"/>
      <c r="M62" s="225"/>
      <c r="N62" s="225"/>
      <c r="O62" s="225"/>
      <c r="P62" s="225"/>
      <c r="Q62" s="225"/>
      <c r="R62" s="225"/>
      <c r="S62" s="225"/>
      <c r="T62" s="225"/>
      <c r="U62" s="225"/>
      <c r="V62" s="225"/>
      <c r="W62" s="225"/>
      <c r="X62" s="225"/>
      <c r="Y62" s="225"/>
      <c r="Z62" s="225"/>
      <c r="AA62" s="225"/>
      <c r="AB62" s="225"/>
      <c r="AC62" s="225"/>
      <c r="AD62" s="225"/>
      <c r="AE62" s="225"/>
    </row>
    <row r="63" spans="1:31" s="224" customFormat="1" ht="12" customHeight="1">
      <c r="A63" s="221">
        <v>16</v>
      </c>
      <c r="B63" s="226" t="s">
        <v>383</v>
      </c>
      <c r="C63" s="223">
        <v>161</v>
      </c>
      <c r="D63" s="223">
        <v>83</v>
      </c>
      <c r="E63" s="223">
        <v>244</v>
      </c>
      <c r="H63" s="225"/>
      <c r="I63" s="225"/>
      <c r="J63" s="225"/>
      <c r="K63" s="225"/>
      <c r="L63" s="225"/>
      <c r="M63" s="225"/>
      <c r="N63" s="225"/>
      <c r="O63" s="225"/>
      <c r="P63" s="225"/>
      <c r="Q63" s="225"/>
      <c r="R63" s="225"/>
      <c r="S63" s="225"/>
      <c r="T63" s="225"/>
      <c r="U63" s="225"/>
      <c r="V63" s="225"/>
      <c r="W63" s="225"/>
      <c r="X63" s="225"/>
      <c r="Y63" s="225"/>
      <c r="Z63" s="225"/>
      <c r="AA63" s="225"/>
      <c r="AB63" s="225"/>
      <c r="AC63" s="225"/>
      <c r="AD63" s="225"/>
      <c r="AE63" s="225"/>
    </row>
    <row r="64" spans="1:31" s="224" customFormat="1" ht="12" customHeight="1">
      <c r="A64" s="221">
        <v>17</v>
      </c>
      <c r="B64" s="226" t="s">
        <v>384</v>
      </c>
      <c r="C64" s="223">
        <v>18</v>
      </c>
      <c r="D64" s="223">
        <v>11</v>
      </c>
      <c r="E64" s="223">
        <v>29</v>
      </c>
      <c r="H64" s="225"/>
      <c r="I64" s="225"/>
      <c r="J64" s="225"/>
      <c r="K64" s="225"/>
      <c r="L64" s="225"/>
      <c r="M64" s="225"/>
      <c r="N64" s="225"/>
      <c r="O64" s="225"/>
      <c r="P64" s="225"/>
      <c r="Q64" s="225"/>
      <c r="R64" s="225"/>
      <c r="S64" s="225"/>
      <c r="T64" s="225"/>
      <c r="U64" s="225"/>
      <c r="V64" s="225"/>
      <c r="W64" s="225"/>
      <c r="X64" s="225"/>
      <c r="Y64" s="225"/>
      <c r="Z64" s="225"/>
      <c r="AA64" s="225"/>
      <c r="AB64" s="225"/>
      <c r="AC64" s="225"/>
      <c r="AD64" s="225"/>
      <c r="AE64" s="225"/>
    </row>
    <row r="65" spans="1:31" s="224" customFormat="1" ht="12" customHeight="1">
      <c r="A65" s="221">
        <v>18</v>
      </c>
      <c r="B65" s="226" t="s">
        <v>385</v>
      </c>
      <c r="C65" s="223">
        <v>540</v>
      </c>
      <c r="D65" s="223">
        <v>123</v>
      </c>
      <c r="E65" s="223">
        <v>663</v>
      </c>
      <c r="H65" s="225"/>
      <c r="I65" s="225"/>
      <c r="J65" s="225"/>
      <c r="K65" s="225"/>
      <c r="L65" s="225"/>
      <c r="M65" s="225"/>
      <c r="N65" s="225"/>
      <c r="O65" s="225"/>
      <c r="P65" s="225"/>
      <c r="Q65" s="225"/>
      <c r="R65" s="225"/>
      <c r="S65" s="225"/>
      <c r="T65" s="225"/>
      <c r="U65" s="225"/>
      <c r="V65" s="225"/>
      <c r="W65" s="225"/>
      <c r="X65" s="225"/>
      <c r="Y65" s="225"/>
      <c r="Z65" s="225"/>
      <c r="AA65" s="225"/>
      <c r="AB65" s="225"/>
      <c r="AC65" s="225"/>
      <c r="AD65" s="225"/>
      <c r="AE65" s="225"/>
    </row>
    <row r="66" spans="1:31" s="224" customFormat="1" ht="12" customHeight="1">
      <c r="A66" s="221">
        <v>19</v>
      </c>
      <c r="B66" s="226" t="s">
        <v>386</v>
      </c>
      <c r="C66" s="223">
        <v>0</v>
      </c>
      <c r="D66" s="223">
        <v>1</v>
      </c>
      <c r="E66" s="223">
        <v>1</v>
      </c>
      <c r="H66" s="225"/>
      <c r="I66" s="225"/>
      <c r="J66" s="225"/>
      <c r="K66" s="225"/>
      <c r="L66" s="225"/>
      <c r="M66" s="225"/>
      <c r="N66" s="225"/>
      <c r="O66" s="225"/>
      <c r="P66" s="225"/>
      <c r="Q66" s="225"/>
      <c r="R66" s="225"/>
      <c r="S66" s="225"/>
      <c r="T66" s="225"/>
      <c r="U66" s="225"/>
      <c r="V66" s="225"/>
      <c r="W66" s="225"/>
      <c r="X66" s="225"/>
      <c r="Y66" s="225"/>
      <c r="Z66" s="225"/>
      <c r="AA66" s="225"/>
      <c r="AB66" s="225"/>
      <c r="AC66" s="225"/>
      <c r="AD66" s="225"/>
      <c r="AE66" s="225"/>
    </row>
    <row r="67" spans="1:31" s="224" customFormat="1" ht="12" customHeight="1">
      <c r="A67" s="221">
        <v>20</v>
      </c>
      <c r="B67" s="226" t="s">
        <v>387</v>
      </c>
      <c r="C67" s="223">
        <v>1</v>
      </c>
      <c r="D67" s="223">
        <v>2</v>
      </c>
      <c r="E67" s="223">
        <v>3</v>
      </c>
      <c r="H67" s="225"/>
      <c r="I67" s="225"/>
      <c r="J67" s="225"/>
      <c r="K67" s="225"/>
      <c r="L67" s="225"/>
      <c r="M67" s="225"/>
      <c r="N67" s="225"/>
      <c r="O67" s="225"/>
      <c r="P67" s="225"/>
      <c r="Q67" s="225"/>
      <c r="R67" s="225"/>
      <c r="S67" s="225"/>
      <c r="T67" s="225"/>
      <c r="U67" s="225"/>
      <c r="V67" s="225"/>
      <c r="W67" s="225"/>
      <c r="X67" s="225"/>
      <c r="Y67" s="225"/>
      <c r="Z67" s="225"/>
      <c r="AA67" s="225"/>
      <c r="AB67" s="225"/>
      <c r="AC67" s="225"/>
      <c r="AD67" s="225"/>
      <c r="AE67" s="225"/>
    </row>
    <row r="68" spans="1:31" s="224" customFormat="1" ht="12" customHeight="1">
      <c r="A68" s="221"/>
      <c r="B68" s="222" t="s">
        <v>388</v>
      </c>
      <c r="C68" s="223">
        <v>0</v>
      </c>
      <c r="D68" s="223">
        <v>0</v>
      </c>
      <c r="E68" s="223">
        <v>0</v>
      </c>
      <c r="H68" s="225"/>
      <c r="I68" s="225"/>
      <c r="J68" s="225"/>
      <c r="K68" s="225"/>
      <c r="L68" s="225"/>
      <c r="M68" s="225"/>
      <c r="N68" s="225"/>
      <c r="O68" s="225"/>
      <c r="P68" s="225"/>
      <c r="Q68" s="225"/>
      <c r="R68" s="225"/>
      <c r="S68" s="225"/>
      <c r="T68" s="225"/>
      <c r="U68" s="225"/>
      <c r="V68" s="225"/>
      <c r="W68" s="225"/>
      <c r="X68" s="225"/>
      <c r="Y68" s="225"/>
      <c r="Z68" s="225"/>
      <c r="AA68" s="225"/>
      <c r="AB68" s="225"/>
      <c r="AC68" s="225"/>
      <c r="AD68" s="225"/>
      <c r="AE68" s="225"/>
    </row>
    <row r="69" spans="1:31" s="224" customFormat="1" ht="12" customHeight="1">
      <c r="A69" s="221">
        <v>1</v>
      </c>
      <c r="B69" s="226" t="s">
        <v>389</v>
      </c>
      <c r="C69" s="223">
        <v>144</v>
      </c>
      <c r="D69" s="223">
        <v>87</v>
      </c>
      <c r="E69" s="221">
        <v>231</v>
      </c>
      <c r="H69" s="225"/>
      <c r="I69" s="225"/>
      <c r="J69" s="225"/>
      <c r="K69" s="225"/>
      <c r="L69" s="225"/>
      <c r="M69" s="225"/>
      <c r="N69" s="225"/>
      <c r="O69" s="225"/>
      <c r="P69" s="225"/>
      <c r="Q69" s="225"/>
      <c r="R69" s="225"/>
      <c r="S69" s="225"/>
      <c r="T69" s="225"/>
      <c r="U69" s="225"/>
      <c r="V69" s="225"/>
      <c r="W69" s="225"/>
      <c r="X69" s="225"/>
      <c r="Y69" s="225"/>
      <c r="Z69" s="225"/>
      <c r="AA69" s="225"/>
      <c r="AB69" s="225"/>
      <c r="AC69" s="225"/>
      <c r="AD69" s="225"/>
      <c r="AE69" s="225"/>
    </row>
    <row r="70" spans="1:31" s="224" customFormat="1" ht="12" customHeight="1">
      <c r="A70" s="221">
        <v>2</v>
      </c>
      <c r="B70" s="226" t="s">
        <v>390</v>
      </c>
      <c r="C70" s="223">
        <v>3</v>
      </c>
      <c r="D70" s="223">
        <v>3</v>
      </c>
      <c r="E70" s="221">
        <v>6</v>
      </c>
      <c r="H70" s="225"/>
      <c r="I70" s="225"/>
      <c r="J70" s="225"/>
      <c r="K70" s="225"/>
      <c r="L70" s="225"/>
      <c r="M70" s="225"/>
      <c r="N70" s="225"/>
      <c r="O70" s="225"/>
      <c r="P70" s="225"/>
      <c r="Q70" s="225"/>
      <c r="R70" s="225"/>
      <c r="S70" s="225"/>
      <c r="T70" s="225"/>
      <c r="U70" s="225"/>
      <c r="V70" s="225"/>
      <c r="W70" s="225"/>
      <c r="X70" s="225"/>
      <c r="Y70" s="225"/>
      <c r="Z70" s="225"/>
      <c r="AA70" s="225"/>
      <c r="AB70" s="225"/>
      <c r="AC70" s="225"/>
      <c r="AD70" s="225"/>
      <c r="AE70" s="225"/>
    </row>
    <row r="71" spans="1:31" s="224" customFormat="1" ht="12" customHeight="1">
      <c r="A71" s="221">
        <v>3</v>
      </c>
      <c r="B71" s="226" t="s">
        <v>391</v>
      </c>
      <c r="C71" s="223">
        <v>24</v>
      </c>
      <c r="D71" s="223">
        <v>42</v>
      </c>
      <c r="E71" s="221">
        <v>66</v>
      </c>
      <c r="H71" s="225"/>
      <c r="I71" s="225"/>
      <c r="J71" s="225"/>
      <c r="K71" s="225"/>
      <c r="L71" s="225"/>
      <c r="M71" s="225"/>
      <c r="N71" s="225"/>
      <c r="O71" s="225"/>
      <c r="P71" s="225"/>
      <c r="Q71" s="225"/>
      <c r="R71" s="225"/>
      <c r="S71" s="225"/>
      <c r="T71" s="225"/>
      <c r="U71" s="225"/>
      <c r="V71" s="225"/>
      <c r="W71" s="225"/>
      <c r="X71" s="225"/>
      <c r="Y71" s="225"/>
      <c r="Z71" s="225"/>
      <c r="AA71" s="225"/>
      <c r="AB71" s="225"/>
      <c r="AC71" s="225"/>
      <c r="AD71" s="225"/>
      <c r="AE71" s="225"/>
    </row>
    <row r="72" spans="1:31" s="224" customFormat="1" ht="12" customHeight="1">
      <c r="A72" s="221">
        <v>4</v>
      </c>
      <c r="B72" s="226" t="s">
        <v>392</v>
      </c>
      <c r="C72" s="223">
        <v>70</v>
      </c>
      <c r="D72" s="223">
        <v>18</v>
      </c>
      <c r="E72" s="221">
        <v>88</v>
      </c>
      <c r="H72" s="225"/>
      <c r="I72" s="225"/>
      <c r="J72" s="225"/>
      <c r="K72" s="225"/>
      <c r="L72" s="225"/>
      <c r="M72" s="225"/>
      <c r="N72" s="225"/>
      <c r="O72" s="225"/>
      <c r="P72" s="225"/>
      <c r="Q72" s="225"/>
      <c r="R72" s="225"/>
      <c r="S72" s="225"/>
      <c r="T72" s="225"/>
      <c r="U72" s="225"/>
      <c r="V72" s="225"/>
      <c r="W72" s="225"/>
      <c r="X72" s="225"/>
      <c r="Y72" s="225"/>
      <c r="Z72" s="225"/>
      <c r="AA72" s="225"/>
      <c r="AB72" s="225"/>
      <c r="AC72" s="225"/>
      <c r="AD72" s="225"/>
      <c r="AE72" s="225"/>
    </row>
    <row r="73" spans="1:31" s="224" customFormat="1" ht="12" customHeight="1">
      <c r="A73" s="221">
        <v>5</v>
      </c>
      <c r="B73" s="226" t="s">
        <v>393</v>
      </c>
      <c r="C73" s="223">
        <v>4</v>
      </c>
      <c r="D73" s="223">
        <v>8</v>
      </c>
      <c r="E73" s="221">
        <v>12</v>
      </c>
      <c r="H73" s="225"/>
      <c r="I73" s="225"/>
      <c r="J73" s="225"/>
      <c r="K73" s="225"/>
      <c r="L73" s="225"/>
      <c r="M73" s="225"/>
      <c r="N73" s="225"/>
      <c r="O73" s="225"/>
      <c r="P73" s="225"/>
      <c r="Q73" s="225"/>
      <c r="R73" s="225"/>
      <c r="S73" s="225"/>
      <c r="T73" s="225"/>
      <c r="U73" s="225"/>
      <c r="V73" s="225"/>
      <c r="W73" s="225"/>
      <c r="X73" s="225"/>
      <c r="Y73" s="225"/>
      <c r="Z73" s="225"/>
      <c r="AA73" s="225"/>
      <c r="AB73" s="225"/>
      <c r="AC73" s="225"/>
      <c r="AD73" s="225"/>
      <c r="AE73" s="225"/>
    </row>
    <row r="74" spans="1:31" s="224" customFormat="1" ht="12" customHeight="1">
      <c r="A74" s="221">
        <v>6</v>
      </c>
      <c r="B74" s="226" t="s">
        <v>394</v>
      </c>
      <c r="C74" s="223">
        <v>5</v>
      </c>
      <c r="D74" s="223">
        <v>10</v>
      </c>
      <c r="E74" s="221">
        <v>15</v>
      </c>
      <c r="H74" s="225"/>
      <c r="I74" s="225"/>
      <c r="J74" s="225"/>
      <c r="K74" s="225"/>
      <c r="L74" s="225"/>
      <c r="M74" s="225"/>
      <c r="N74" s="225"/>
      <c r="O74" s="225"/>
      <c r="P74" s="225"/>
      <c r="Q74" s="225"/>
      <c r="R74" s="225"/>
      <c r="S74" s="225"/>
      <c r="T74" s="225"/>
      <c r="U74" s="225"/>
      <c r="V74" s="225"/>
      <c r="W74" s="225"/>
      <c r="X74" s="225"/>
      <c r="Y74" s="225"/>
      <c r="Z74" s="225"/>
      <c r="AA74" s="225"/>
      <c r="AB74" s="225"/>
      <c r="AC74" s="225"/>
      <c r="AD74" s="225"/>
      <c r="AE74" s="225"/>
    </row>
    <row r="75" spans="1:31" s="224" customFormat="1" ht="12" customHeight="1">
      <c r="A75" s="221">
        <v>7</v>
      </c>
      <c r="B75" s="226" t="s">
        <v>395</v>
      </c>
      <c r="C75" s="223">
        <v>1</v>
      </c>
      <c r="D75" s="223">
        <v>1</v>
      </c>
      <c r="E75" s="221">
        <v>2</v>
      </c>
      <c r="H75" s="225"/>
      <c r="I75" s="225"/>
      <c r="J75" s="225"/>
      <c r="K75" s="225"/>
      <c r="L75" s="225"/>
      <c r="M75" s="225"/>
      <c r="N75" s="225"/>
      <c r="O75" s="225"/>
      <c r="P75" s="225"/>
      <c r="Q75" s="225"/>
      <c r="R75" s="225"/>
      <c r="S75" s="225"/>
      <c r="T75" s="225"/>
      <c r="U75" s="225"/>
      <c r="V75" s="225"/>
      <c r="W75" s="225"/>
      <c r="X75" s="225"/>
      <c r="Y75" s="225"/>
      <c r="Z75" s="225"/>
      <c r="AA75" s="225"/>
      <c r="AB75" s="225"/>
      <c r="AC75" s="225"/>
      <c r="AD75" s="225"/>
      <c r="AE75" s="225"/>
    </row>
    <row r="76" spans="1:31" s="224" customFormat="1" ht="12" customHeight="1">
      <c r="A76" s="221">
        <v>8</v>
      </c>
      <c r="B76" s="226" t="s">
        <v>396</v>
      </c>
      <c r="C76" s="223">
        <v>69</v>
      </c>
      <c r="D76" s="223">
        <v>63</v>
      </c>
      <c r="E76" s="221">
        <v>132</v>
      </c>
      <c r="H76" s="225"/>
      <c r="I76" s="225"/>
      <c r="J76" s="225"/>
      <c r="K76" s="225"/>
      <c r="L76" s="225"/>
      <c r="M76" s="225"/>
      <c r="N76" s="225"/>
      <c r="O76" s="225"/>
      <c r="P76" s="225"/>
      <c r="Q76" s="225"/>
      <c r="R76" s="225"/>
      <c r="S76" s="225"/>
      <c r="T76" s="225"/>
      <c r="U76" s="225"/>
      <c r="V76" s="225"/>
      <c r="W76" s="225"/>
      <c r="X76" s="225"/>
      <c r="Y76" s="225"/>
      <c r="Z76" s="225"/>
      <c r="AA76" s="225"/>
      <c r="AB76" s="225"/>
      <c r="AC76" s="225"/>
      <c r="AD76" s="225"/>
      <c r="AE76" s="225"/>
    </row>
    <row r="77" spans="1:31" s="224" customFormat="1" ht="12" customHeight="1">
      <c r="A77" s="221">
        <v>9</v>
      </c>
      <c r="B77" s="226" t="s">
        <v>397</v>
      </c>
      <c r="C77" s="223">
        <v>4</v>
      </c>
      <c r="D77" s="223">
        <v>29</v>
      </c>
      <c r="E77" s="221">
        <v>33</v>
      </c>
      <c r="H77" s="225"/>
      <c r="I77" s="225"/>
      <c r="J77" s="225"/>
      <c r="K77" s="225"/>
      <c r="L77" s="225"/>
      <c r="M77" s="225"/>
      <c r="N77" s="225"/>
      <c r="O77" s="225"/>
      <c r="P77" s="225"/>
      <c r="Q77" s="225"/>
      <c r="R77" s="225"/>
      <c r="S77" s="225"/>
      <c r="T77" s="225"/>
      <c r="U77" s="225"/>
      <c r="V77" s="225"/>
      <c r="W77" s="225"/>
      <c r="X77" s="225"/>
      <c r="Y77" s="225"/>
      <c r="Z77" s="225"/>
      <c r="AA77" s="225"/>
      <c r="AB77" s="225"/>
      <c r="AC77" s="225"/>
      <c r="AD77" s="225"/>
      <c r="AE77" s="225"/>
    </row>
    <row r="78" spans="1:31" s="224" customFormat="1" ht="12" customHeight="1">
      <c r="A78" s="221">
        <v>10</v>
      </c>
      <c r="B78" s="226" t="s">
        <v>398</v>
      </c>
      <c r="C78" s="223">
        <v>17</v>
      </c>
      <c r="D78" s="223">
        <v>41</v>
      </c>
      <c r="E78" s="221">
        <v>58</v>
      </c>
      <c r="H78" s="225"/>
      <c r="I78" s="225"/>
      <c r="J78" s="225"/>
      <c r="K78" s="225"/>
      <c r="L78" s="225"/>
      <c r="M78" s="225"/>
      <c r="N78" s="225"/>
      <c r="O78" s="225"/>
      <c r="P78" s="225"/>
      <c r="Q78" s="225"/>
      <c r="R78" s="225"/>
      <c r="S78" s="225"/>
      <c r="T78" s="225"/>
      <c r="U78" s="225"/>
      <c r="V78" s="225"/>
      <c r="W78" s="225"/>
      <c r="X78" s="225"/>
      <c r="Y78" s="225"/>
      <c r="Z78" s="225"/>
      <c r="AA78" s="225"/>
      <c r="AB78" s="225"/>
      <c r="AC78" s="225"/>
      <c r="AD78" s="225"/>
      <c r="AE78" s="225"/>
    </row>
    <row r="79" spans="1:31" s="224" customFormat="1" ht="12" customHeight="1">
      <c r="A79" s="221">
        <v>11</v>
      </c>
      <c r="B79" s="226" t="s">
        <v>399</v>
      </c>
      <c r="C79" s="223">
        <v>49</v>
      </c>
      <c r="D79" s="223">
        <v>42</v>
      </c>
      <c r="E79" s="221">
        <v>91</v>
      </c>
      <c r="H79" s="225"/>
      <c r="I79" s="225"/>
      <c r="J79" s="225"/>
      <c r="K79" s="225"/>
      <c r="L79" s="225"/>
      <c r="M79" s="225"/>
      <c r="N79" s="225"/>
      <c r="O79" s="225"/>
      <c r="P79" s="225"/>
      <c r="Q79" s="225"/>
      <c r="R79" s="225"/>
      <c r="S79" s="225"/>
      <c r="T79" s="225"/>
      <c r="U79" s="225"/>
      <c r="V79" s="225"/>
      <c r="W79" s="225"/>
      <c r="X79" s="225"/>
      <c r="Y79" s="225"/>
      <c r="Z79" s="225"/>
      <c r="AA79" s="225"/>
      <c r="AB79" s="225"/>
      <c r="AC79" s="225"/>
      <c r="AD79" s="225"/>
      <c r="AE79" s="225"/>
    </row>
    <row r="80" spans="1:31" s="225" customFormat="1" ht="12" customHeight="1">
      <c r="A80" s="221">
        <v>12</v>
      </c>
      <c r="B80" s="226" t="s">
        <v>400</v>
      </c>
      <c r="C80" s="223">
        <v>5</v>
      </c>
      <c r="D80" s="223">
        <v>1</v>
      </c>
      <c r="E80" s="223">
        <v>6</v>
      </c>
      <c r="F80" s="224"/>
      <c r="G80" s="224"/>
    </row>
    <row r="81" spans="1:31" s="225" customFormat="1" ht="12" customHeight="1">
      <c r="A81" s="221">
        <v>13</v>
      </c>
      <c r="B81" s="226" t="s">
        <v>401</v>
      </c>
      <c r="C81" s="223">
        <v>1</v>
      </c>
      <c r="D81" s="223">
        <v>0</v>
      </c>
      <c r="E81" s="223">
        <v>1</v>
      </c>
      <c r="F81" s="224"/>
      <c r="G81" s="224"/>
    </row>
    <row r="82" spans="1:31" s="220" customFormat="1" ht="12" customHeight="1">
      <c r="A82" s="228"/>
      <c r="B82" s="222" t="s">
        <v>322</v>
      </c>
      <c r="C82" s="229">
        <f>SUM(C4:C81)</f>
        <v>7110</v>
      </c>
      <c r="D82" s="229">
        <f>SUM(D4:D81)</f>
        <v>2970</v>
      </c>
      <c r="E82" s="229">
        <f>SUM(E4:E81)</f>
        <v>10080</v>
      </c>
      <c r="F82" s="224"/>
      <c r="G82" s="219"/>
    </row>
    <row r="83" spans="1:31" s="225" customFormat="1" ht="17.25">
      <c r="A83" s="316" t="s">
        <v>492</v>
      </c>
      <c r="B83" s="316"/>
      <c r="C83" s="316"/>
      <c r="D83" s="316"/>
      <c r="E83" s="316"/>
      <c r="F83" s="219"/>
      <c r="G83" s="224"/>
    </row>
    <row r="96" spans="1:31" s="124" customFormat="1">
      <c r="A96" s="123"/>
      <c r="B96" s="126"/>
      <c r="H96" s="125"/>
      <c r="I96" s="125"/>
      <c r="J96" s="125"/>
      <c r="K96" s="125"/>
      <c r="L96" s="125"/>
      <c r="M96" s="125"/>
      <c r="N96" s="125"/>
      <c r="O96" s="125"/>
      <c r="P96" s="125"/>
      <c r="Q96" s="125"/>
      <c r="R96" s="125"/>
      <c r="S96" s="125"/>
      <c r="T96" s="125"/>
      <c r="U96" s="125"/>
      <c r="V96" s="125"/>
      <c r="W96" s="125"/>
      <c r="X96" s="125"/>
      <c r="Y96" s="125"/>
      <c r="Z96" s="125"/>
      <c r="AA96" s="125"/>
      <c r="AB96" s="125"/>
      <c r="AC96" s="125"/>
      <c r="AD96" s="125"/>
      <c r="AE96" s="125"/>
    </row>
    <row r="97" spans="1:31" s="124" customFormat="1">
      <c r="A97" s="123"/>
      <c r="B97" s="126"/>
      <c r="H97" s="125"/>
      <c r="I97" s="125"/>
      <c r="J97" s="125"/>
      <c r="K97" s="125"/>
      <c r="L97" s="125"/>
      <c r="M97" s="125"/>
      <c r="N97" s="125"/>
      <c r="O97" s="125"/>
      <c r="P97" s="125"/>
      <c r="Q97" s="125"/>
      <c r="R97" s="125"/>
      <c r="S97" s="125"/>
      <c r="T97" s="125"/>
      <c r="U97" s="125"/>
      <c r="V97" s="125"/>
      <c r="W97" s="125"/>
      <c r="X97" s="125"/>
      <c r="Y97" s="125"/>
      <c r="Z97" s="125"/>
      <c r="AA97" s="125"/>
      <c r="AB97" s="125"/>
      <c r="AC97" s="125"/>
      <c r="AD97" s="125"/>
      <c r="AE97" s="125"/>
    </row>
    <row r="98" spans="1:31" s="124" customFormat="1">
      <c r="A98" s="123"/>
      <c r="B98" s="126"/>
      <c r="H98" s="125"/>
      <c r="I98" s="125"/>
      <c r="J98" s="125"/>
      <c r="K98" s="125"/>
      <c r="L98" s="125"/>
      <c r="M98" s="125"/>
      <c r="N98" s="125"/>
      <c r="O98" s="125"/>
      <c r="P98" s="125"/>
      <c r="Q98" s="125"/>
      <c r="R98" s="125"/>
      <c r="S98" s="125"/>
      <c r="T98" s="125"/>
      <c r="U98" s="125"/>
      <c r="V98" s="125"/>
      <c r="W98" s="125"/>
      <c r="X98" s="125"/>
      <c r="Y98" s="125"/>
      <c r="Z98" s="125"/>
      <c r="AA98" s="125"/>
      <c r="AB98" s="125"/>
      <c r="AC98" s="125"/>
      <c r="AD98" s="125"/>
      <c r="AE98" s="125"/>
    </row>
    <row r="99" spans="1:31" s="124" customFormat="1">
      <c r="A99" s="123"/>
      <c r="B99" s="126"/>
      <c r="H99" s="125"/>
      <c r="I99" s="125"/>
      <c r="J99" s="125"/>
      <c r="K99" s="125"/>
      <c r="L99" s="125"/>
      <c r="M99" s="125"/>
      <c r="N99" s="125"/>
      <c r="O99" s="125"/>
      <c r="P99" s="125"/>
      <c r="Q99" s="125"/>
      <c r="R99" s="125"/>
      <c r="S99" s="125"/>
      <c r="T99" s="125"/>
      <c r="U99" s="125"/>
      <c r="V99" s="125"/>
      <c r="W99" s="125"/>
      <c r="X99" s="125"/>
      <c r="Y99" s="125"/>
      <c r="Z99" s="125"/>
      <c r="AA99" s="125"/>
      <c r="AB99" s="125"/>
      <c r="AC99" s="125"/>
      <c r="AD99" s="125"/>
      <c r="AE99" s="125"/>
    </row>
    <row r="100" spans="1:31" s="124" customFormat="1">
      <c r="A100" s="123"/>
      <c r="B100" s="126"/>
      <c r="H100" s="125"/>
      <c r="I100" s="125"/>
      <c r="J100" s="125"/>
      <c r="K100" s="125"/>
      <c r="L100" s="125"/>
      <c r="M100" s="125"/>
      <c r="N100" s="125"/>
      <c r="O100" s="125"/>
      <c r="P100" s="125"/>
      <c r="Q100" s="125"/>
      <c r="R100" s="125"/>
      <c r="S100" s="125"/>
      <c r="T100" s="125"/>
      <c r="U100" s="125"/>
      <c r="V100" s="125"/>
      <c r="W100" s="125"/>
      <c r="X100" s="125"/>
      <c r="Y100" s="125"/>
      <c r="Z100" s="125"/>
      <c r="AA100" s="125"/>
      <c r="AB100" s="125"/>
      <c r="AC100" s="125"/>
      <c r="AD100" s="125"/>
      <c r="AE100" s="125"/>
    </row>
    <row r="101" spans="1:31" s="124" customFormat="1">
      <c r="A101" s="123"/>
      <c r="B101" s="126"/>
      <c r="H101" s="125"/>
      <c r="I101" s="125"/>
      <c r="J101" s="125"/>
      <c r="K101" s="125"/>
      <c r="L101" s="125"/>
      <c r="M101" s="125"/>
      <c r="N101" s="125"/>
      <c r="O101" s="125"/>
      <c r="P101" s="125"/>
      <c r="Q101" s="125"/>
      <c r="R101" s="125"/>
      <c r="S101" s="125"/>
      <c r="T101" s="125"/>
      <c r="U101" s="125"/>
      <c r="V101" s="125"/>
      <c r="W101" s="125"/>
      <c r="X101" s="125"/>
      <c r="Y101" s="125"/>
      <c r="Z101" s="125"/>
      <c r="AA101" s="125"/>
      <c r="AB101" s="125"/>
      <c r="AC101" s="125"/>
      <c r="AD101" s="125"/>
      <c r="AE101" s="125"/>
    </row>
    <row r="102" spans="1:31" s="124" customFormat="1">
      <c r="A102" s="123"/>
      <c r="B102" s="126"/>
      <c r="H102" s="125"/>
      <c r="I102" s="125"/>
      <c r="J102" s="125"/>
      <c r="K102" s="125"/>
      <c r="L102" s="125"/>
      <c r="M102" s="125"/>
      <c r="N102" s="125"/>
      <c r="O102" s="125"/>
      <c r="P102" s="125"/>
      <c r="Q102" s="125"/>
      <c r="R102" s="125"/>
      <c r="S102" s="125"/>
      <c r="T102" s="125"/>
      <c r="U102" s="125"/>
      <c r="V102" s="125"/>
      <c r="W102" s="125"/>
      <c r="X102" s="125"/>
      <c r="Y102" s="125"/>
      <c r="Z102" s="125"/>
      <c r="AA102" s="125"/>
      <c r="AB102" s="125"/>
      <c r="AC102" s="125"/>
      <c r="AD102" s="125"/>
      <c r="AE102" s="125"/>
    </row>
    <row r="103" spans="1:31" s="124" customFormat="1">
      <c r="A103" s="123"/>
      <c r="B103" s="126"/>
      <c r="H103" s="125"/>
      <c r="I103" s="125"/>
      <c r="J103" s="125"/>
      <c r="K103" s="125"/>
      <c r="L103" s="125"/>
      <c r="M103" s="125"/>
      <c r="N103" s="125"/>
      <c r="O103" s="125"/>
      <c r="P103" s="125"/>
      <c r="Q103" s="125"/>
      <c r="R103" s="125"/>
      <c r="S103" s="125"/>
      <c r="T103" s="125"/>
      <c r="U103" s="125"/>
      <c r="V103" s="125"/>
      <c r="W103" s="125"/>
      <c r="X103" s="125"/>
      <c r="Y103" s="125"/>
      <c r="Z103" s="125"/>
      <c r="AA103" s="125"/>
      <c r="AB103" s="125"/>
      <c r="AC103" s="125"/>
      <c r="AD103" s="125"/>
      <c r="AE103" s="125"/>
    </row>
    <row r="104" spans="1:31" s="124" customFormat="1">
      <c r="A104" s="123"/>
      <c r="B104" s="126"/>
      <c r="H104" s="125"/>
      <c r="I104" s="125"/>
      <c r="J104" s="125"/>
      <c r="K104" s="125"/>
      <c r="L104" s="125"/>
      <c r="M104" s="125"/>
      <c r="N104" s="125"/>
      <c r="O104" s="125"/>
      <c r="P104" s="125"/>
      <c r="Q104" s="125"/>
      <c r="R104" s="125"/>
      <c r="S104" s="125"/>
      <c r="T104" s="125"/>
      <c r="U104" s="125"/>
      <c r="V104" s="125"/>
      <c r="W104" s="125"/>
      <c r="X104" s="125"/>
      <c r="Y104" s="125"/>
      <c r="Z104" s="125"/>
      <c r="AA104" s="125"/>
      <c r="AB104" s="125"/>
      <c r="AC104" s="125"/>
      <c r="AD104" s="125"/>
      <c r="AE104" s="125"/>
    </row>
    <row r="105" spans="1:31" s="124" customFormat="1">
      <c r="A105" s="123"/>
      <c r="B105" s="126"/>
      <c r="H105" s="125"/>
      <c r="I105" s="125"/>
      <c r="J105" s="125"/>
      <c r="K105" s="125"/>
      <c r="L105" s="125"/>
      <c r="M105" s="125"/>
      <c r="N105" s="125"/>
      <c r="O105" s="125"/>
      <c r="P105" s="125"/>
      <c r="Q105" s="125"/>
      <c r="R105" s="125"/>
      <c r="S105" s="125"/>
      <c r="T105" s="125"/>
      <c r="U105" s="125"/>
      <c r="V105" s="125"/>
      <c r="W105" s="125"/>
      <c r="X105" s="125"/>
      <c r="Y105" s="125"/>
      <c r="Z105" s="125"/>
      <c r="AA105" s="125"/>
      <c r="AB105" s="125"/>
      <c r="AC105" s="125"/>
      <c r="AD105" s="125"/>
      <c r="AE105" s="125"/>
    </row>
    <row r="106" spans="1:31" s="124" customFormat="1">
      <c r="A106" s="123"/>
      <c r="B106" s="126"/>
      <c r="H106" s="125"/>
      <c r="I106" s="125"/>
      <c r="J106" s="125"/>
      <c r="K106" s="125"/>
      <c r="L106" s="125"/>
      <c r="M106" s="125"/>
      <c r="N106" s="125"/>
      <c r="O106" s="125"/>
      <c r="P106" s="125"/>
      <c r="Q106" s="125"/>
      <c r="R106" s="125"/>
      <c r="S106" s="125"/>
      <c r="T106" s="125"/>
      <c r="U106" s="125"/>
      <c r="V106" s="125"/>
      <c r="W106" s="125"/>
      <c r="X106" s="125"/>
      <c r="Y106" s="125"/>
      <c r="Z106" s="125"/>
      <c r="AA106" s="125"/>
      <c r="AB106" s="125"/>
      <c r="AC106" s="125"/>
      <c r="AD106" s="125"/>
      <c r="AE106" s="125"/>
    </row>
    <row r="107" spans="1:31" s="124" customFormat="1">
      <c r="A107" s="123"/>
      <c r="B107" s="126"/>
      <c r="H107" s="125"/>
      <c r="I107" s="125"/>
      <c r="J107" s="125"/>
      <c r="K107" s="125"/>
      <c r="L107" s="125"/>
      <c r="M107" s="125"/>
      <c r="N107" s="125"/>
      <c r="O107" s="125"/>
      <c r="P107" s="125"/>
      <c r="Q107" s="125"/>
      <c r="R107" s="125"/>
      <c r="S107" s="125"/>
      <c r="T107" s="125"/>
      <c r="U107" s="125"/>
      <c r="V107" s="125"/>
      <c r="W107" s="125"/>
      <c r="X107" s="125"/>
      <c r="Y107" s="125"/>
      <c r="Z107" s="125"/>
      <c r="AA107" s="125"/>
      <c r="AB107" s="125"/>
      <c r="AC107" s="125"/>
      <c r="AD107" s="125"/>
      <c r="AE107" s="125"/>
    </row>
    <row r="108" spans="1:31" s="124" customFormat="1">
      <c r="A108" s="123"/>
      <c r="B108" s="126"/>
      <c r="H108" s="125"/>
      <c r="I108" s="125"/>
      <c r="J108" s="125"/>
      <c r="K108" s="125"/>
      <c r="L108" s="125"/>
      <c r="M108" s="125"/>
      <c r="N108" s="125"/>
      <c r="O108" s="125"/>
      <c r="P108" s="125"/>
      <c r="Q108" s="125"/>
      <c r="R108" s="125"/>
      <c r="S108" s="125"/>
      <c r="T108" s="125"/>
      <c r="U108" s="125"/>
      <c r="V108" s="125"/>
      <c r="W108" s="125"/>
      <c r="X108" s="125"/>
      <c r="Y108" s="125"/>
      <c r="Z108" s="125"/>
      <c r="AA108" s="125"/>
      <c r="AB108" s="125"/>
      <c r="AC108" s="125"/>
      <c r="AD108" s="125"/>
      <c r="AE108" s="125"/>
    </row>
    <row r="109" spans="1:31" s="124" customFormat="1">
      <c r="A109" s="123"/>
      <c r="B109" s="126"/>
      <c r="H109" s="125"/>
      <c r="I109" s="125"/>
      <c r="J109" s="125"/>
      <c r="K109" s="125"/>
      <c r="L109" s="125"/>
      <c r="M109" s="125"/>
      <c r="N109" s="125"/>
      <c r="O109" s="125"/>
      <c r="P109" s="125"/>
      <c r="Q109" s="125"/>
      <c r="R109" s="125"/>
      <c r="S109" s="125"/>
      <c r="T109" s="125"/>
      <c r="U109" s="125"/>
      <c r="V109" s="125"/>
      <c r="W109" s="125"/>
      <c r="X109" s="125"/>
      <c r="Y109" s="125"/>
      <c r="Z109" s="125"/>
      <c r="AA109" s="125"/>
      <c r="AB109" s="125"/>
      <c r="AC109" s="125"/>
      <c r="AD109" s="125"/>
      <c r="AE109" s="125"/>
    </row>
    <row r="110" spans="1:31" s="124" customFormat="1">
      <c r="A110" s="123"/>
      <c r="B110" s="126"/>
      <c r="H110" s="125"/>
      <c r="I110" s="125"/>
      <c r="J110" s="125"/>
      <c r="K110" s="125"/>
      <c r="L110" s="125"/>
      <c r="M110" s="125"/>
      <c r="N110" s="125"/>
      <c r="O110" s="125"/>
      <c r="P110" s="125"/>
      <c r="Q110" s="125"/>
      <c r="R110" s="125"/>
      <c r="S110" s="125"/>
      <c r="T110" s="125"/>
      <c r="U110" s="125"/>
      <c r="V110" s="125"/>
      <c r="W110" s="125"/>
      <c r="X110" s="125"/>
      <c r="Y110" s="125"/>
      <c r="Z110" s="125"/>
      <c r="AA110" s="125"/>
      <c r="AB110" s="125"/>
      <c r="AC110" s="125"/>
      <c r="AD110" s="125"/>
      <c r="AE110" s="125"/>
    </row>
    <row r="111" spans="1:31" s="124" customFormat="1">
      <c r="A111" s="123"/>
      <c r="B111" s="126"/>
      <c r="H111" s="125"/>
      <c r="I111" s="125"/>
      <c r="J111" s="125"/>
      <c r="K111" s="125"/>
      <c r="L111" s="125"/>
      <c r="M111" s="125"/>
      <c r="N111" s="125"/>
      <c r="O111" s="125"/>
      <c r="P111" s="125"/>
      <c r="Q111" s="125"/>
      <c r="R111" s="125"/>
      <c r="S111" s="125"/>
      <c r="T111" s="125"/>
      <c r="U111" s="125"/>
      <c r="V111" s="125"/>
      <c r="W111" s="125"/>
      <c r="X111" s="125"/>
      <c r="Y111" s="125"/>
      <c r="Z111" s="125"/>
      <c r="AA111" s="125"/>
      <c r="AB111" s="125"/>
      <c r="AC111" s="125"/>
      <c r="AD111" s="125"/>
      <c r="AE111" s="125"/>
    </row>
    <row r="112" spans="1:31" s="124" customFormat="1">
      <c r="A112" s="123"/>
      <c r="B112" s="126"/>
      <c r="H112" s="125"/>
      <c r="I112" s="125"/>
      <c r="J112" s="125"/>
      <c r="K112" s="125"/>
      <c r="L112" s="125"/>
      <c r="M112" s="125"/>
      <c r="N112" s="125"/>
      <c r="O112" s="125"/>
      <c r="P112" s="125"/>
      <c r="Q112" s="125"/>
      <c r="R112" s="125"/>
      <c r="S112" s="125"/>
      <c r="T112" s="125"/>
      <c r="U112" s="125"/>
      <c r="V112" s="125"/>
      <c r="W112" s="125"/>
      <c r="X112" s="125"/>
      <c r="Y112" s="125"/>
      <c r="Z112" s="125"/>
      <c r="AA112" s="125"/>
      <c r="AB112" s="125"/>
      <c r="AC112" s="125"/>
      <c r="AD112" s="125"/>
      <c r="AE112" s="125"/>
    </row>
    <row r="113" spans="1:31" s="124" customFormat="1">
      <c r="A113" s="123"/>
      <c r="B113" s="126"/>
      <c r="H113" s="125"/>
      <c r="I113" s="125"/>
      <c r="J113" s="125"/>
      <c r="K113" s="125"/>
      <c r="L113" s="125"/>
      <c r="M113" s="125"/>
      <c r="N113" s="125"/>
      <c r="O113" s="125"/>
      <c r="P113" s="125"/>
      <c r="Q113" s="125"/>
      <c r="R113" s="125"/>
      <c r="S113" s="125"/>
      <c r="T113" s="125"/>
      <c r="U113" s="125"/>
      <c r="V113" s="125"/>
      <c r="W113" s="125"/>
      <c r="X113" s="125"/>
      <c r="Y113" s="125"/>
      <c r="Z113" s="125"/>
      <c r="AA113" s="125"/>
      <c r="AB113" s="125"/>
      <c r="AC113" s="125"/>
      <c r="AD113" s="125"/>
      <c r="AE113" s="125"/>
    </row>
    <row r="114" spans="1:31" s="124" customFormat="1">
      <c r="A114" s="123"/>
      <c r="B114" s="126"/>
      <c r="H114" s="125"/>
      <c r="I114" s="125"/>
      <c r="J114" s="125"/>
      <c r="K114" s="125"/>
      <c r="L114" s="125"/>
      <c r="M114" s="125"/>
      <c r="N114" s="125"/>
      <c r="O114" s="125"/>
      <c r="P114" s="125"/>
      <c r="Q114" s="125"/>
      <c r="R114" s="125"/>
      <c r="S114" s="125"/>
      <c r="T114" s="125"/>
      <c r="U114" s="125"/>
      <c r="V114" s="125"/>
      <c r="W114" s="125"/>
      <c r="X114" s="125"/>
      <c r="Y114" s="125"/>
      <c r="Z114" s="125"/>
      <c r="AA114" s="125"/>
      <c r="AB114" s="125"/>
      <c r="AC114" s="125"/>
      <c r="AD114" s="125"/>
      <c r="AE114" s="125"/>
    </row>
  </sheetData>
  <mergeCells count="2">
    <mergeCell ref="B1:E1"/>
    <mergeCell ref="A83:E83"/>
  </mergeCells>
  <printOptions horizontalCentered="1" verticalCentered="1"/>
  <pageMargins left="0.7" right="0.7" top="0.66" bottom="0.66" header="0.3" footer="0.3"/>
  <pageSetup paperSize="138" fitToHeight="0" orientation="landscape" r:id="rId1"/>
  <rowBreaks count="2" manualBreakCount="2">
    <brk id="29" max="4" man="1"/>
    <brk id="56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view="pageBreakPreview" zoomScaleNormal="100" zoomScaleSheetLayoutView="100" workbookViewId="0">
      <selection sqref="A1:F1"/>
    </sheetView>
  </sheetViews>
  <sheetFormatPr defaultColWidth="8.77734375" defaultRowHeight="12.75"/>
  <cols>
    <col min="1" max="1" width="4" style="29" customWidth="1"/>
    <col min="2" max="2" width="53.77734375" style="29" customWidth="1"/>
    <col min="3" max="3" width="11.109375" style="29" customWidth="1"/>
    <col min="4" max="4" width="9.77734375" style="29" customWidth="1"/>
    <col min="5" max="5" width="11.109375" style="29" customWidth="1"/>
    <col min="6" max="6" width="9.109375" style="29" customWidth="1"/>
    <col min="7" max="16384" width="8.77734375" style="29"/>
  </cols>
  <sheetData>
    <row r="1" spans="1:6" ht="70.5" customHeight="1">
      <c r="A1" s="269" t="s">
        <v>305</v>
      </c>
      <c r="B1" s="269"/>
      <c r="C1" s="269"/>
      <c r="D1" s="269"/>
      <c r="E1" s="269"/>
      <c r="F1" s="269"/>
    </row>
    <row r="2" spans="1:6" ht="39">
      <c r="A2" s="156" t="s">
        <v>201</v>
      </c>
      <c r="B2" s="157" t="s">
        <v>183</v>
      </c>
      <c r="C2" s="156" t="s">
        <v>184</v>
      </c>
      <c r="D2" s="157" t="s">
        <v>441</v>
      </c>
      <c r="E2" s="157" t="s">
        <v>445</v>
      </c>
      <c r="F2" s="156" t="s">
        <v>185</v>
      </c>
    </row>
    <row r="3" spans="1:6" ht="20.100000000000001" customHeight="1">
      <c r="A3" s="30">
        <v>1</v>
      </c>
      <c r="B3" s="31" t="s">
        <v>291</v>
      </c>
      <c r="C3" s="32">
        <v>1556880</v>
      </c>
      <c r="D3" s="33">
        <v>0.4</v>
      </c>
      <c r="E3" s="33">
        <v>656846</v>
      </c>
      <c r="F3" s="270" t="s">
        <v>256</v>
      </c>
    </row>
    <row r="4" spans="1:6" ht="20.100000000000001" customHeight="1">
      <c r="A4" s="30">
        <v>2</v>
      </c>
      <c r="B4" s="31" t="s">
        <v>292</v>
      </c>
      <c r="C4" s="33">
        <v>847096</v>
      </c>
      <c r="D4" s="33">
        <v>0.4</v>
      </c>
      <c r="E4" s="33">
        <f t="shared" ref="E4:E15" si="0">C4*D4</f>
        <v>338838.4</v>
      </c>
      <c r="F4" s="271"/>
    </row>
    <row r="5" spans="1:6" ht="20.100000000000001" customHeight="1">
      <c r="A5" s="30">
        <v>3</v>
      </c>
      <c r="B5" s="31" t="s">
        <v>249</v>
      </c>
      <c r="C5" s="34">
        <v>52639</v>
      </c>
      <c r="D5" s="34">
        <v>0.5</v>
      </c>
      <c r="E5" s="33">
        <f t="shared" si="0"/>
        <v>26319.5</v>
      </c>
      <c r="F5" s="271"/>
    </row>
    <row r="6" spans="1:6" ht="20.100000000000001" customHeight="1">
      <c r="A6" s="30">
        <v>4</v>
      </c>
      <c r="B6" s="31" t="s">
        <v>250</v>
      </c>
      <c r="C6" s="33">
        <v>7688</v>
      </c>
      <c r="D6" s="33">
        <v>40</v>
      </c>
      <c r="E6" s="33">
        <f t="shared" si="0"/>
        <v>307520</v>
      </c>
      <c r="F6" s="271"/>
    </row>
    <row r="7" spans="1:6" ht="20.100000000000001" customHeight="1">
      <c r="A7" s="30">
        <v>5</v>
      </c>
      <c r="B7" s="31" t="s">
        <v>251</v>
      </c>
      <c r="C7" s="33">
        <v>48860</v>
      </c>
      <c r="D7" s="33">
        <v>3.5</v>
      </c>
      <c r="E7" s="33">
        <f t="shared" si="0"/>
        <v>171010</v>
      </c>
      <c r="F7" s="271"/>
    </row>
    <row r="8" spans="1:6" ht="20.100000000000001" customHeight="1">
      <c r="A8" s="30">
        <v>6</v>
      </c>
      <c r="B8" s="31" t="s">
        <v>252</v>
      </c>
      <c r="C8" s="33">
        <v>1879</v>
      </c>
      <c r="D8" s="32">
        <v>12</v>
      </c>
      <c r="E8" s="33">
        <v>40118</v>
      </c>
      <c r="F8" s="271"/>
    </row>
    <row r="9" spans="1:6" ht="20.100000000000001" customHeight="1">
      <c r="A9" s="30">
        <v>7</v>
      </c>
      <c r="B9" s="31" t="s">
        <v>293</v>
      </c>
      <c r="C9" s="33">
        <v>3421</v>
      </c>
      <c r="D9" s="32">
        <v>40</v>
      </c>
      <c r="E9" s="33">
        <f t="shared" si="0"/>
        <v>136840</v>
      </c>
      <c r="F9" s="271"/>
    </row>
    <row r="10" spans="1:6" ht="20.100000000000001" customHeight="1">
      <c r="A10" s="30">
        <v>8</v>
      </c>
      <c r="B10" s="31" t="s">
        <v>253</v>
      </c>
      <c r="C10" s="32">
        <f>'[1]All smmary '!$E$58</f>
        <v>290</v>
      </c>
      <c r="D10" s="32">
        <v>4</v>
      </c>
      <c r="E10" s="33">
        <f t="shared" si="0"/>
        <v>1160</v>
      </c>
      <c r="F10" s="271"/>
    </row>
    <row r="11" spans="1:6" ht="20.100000000000001" customHeight="1">
      <c r="A11" s="30">
        <v>9</v>
      </c>
      <c r="B11" s="31" t="s">
        <v>254</v>
      </c>
      <c r="C11" s="32">
        <v>221</v>
      </c>
      <c r="D11" s="32">
        <v>18</v>
      </c>
      <c r="E11" s="33">
        <v>3982</v>
      </c>
      <c r="F11" s="271"/>
    </row>
    <row r="12" spans="1:6" ht="20.100000000000001" customHeight="1">
      <c r="A12" s="30">
        <v>10</v>
      </c>
      <c r="B12" s="31" t="s">
        <v>294</v>
      </c>
      <c r="C12" s="32">
        <v>29411</v>
      </c>
      <c r="D12" s="32">
        <v>6</v>
      </c>
      <c r="E12" s="33">
        <f t="shared" si="0"/>
        <v>176466</v>
      </c>
      <c r="F12" s="271"/>
    </row>
    <row r="13" spans="1:6" ht="20.100000000000001" customHeight="1">
      <c r="A13" s="30">
        <v>11</v>
      </c>
      <c r="B13" s="31" t="s">
        <v>295</v>
      </c>
      <c r="C13" s="32">
        <v>19836</v>
      </c>
      <c r="D13" s="32">
        <v>18</v>
      </c>
      <c r="E13" s="33">
        <f t="shared" si="0"/>
        <v>357048</v>
      </c>
      <c r="F13" s="271"/>
    </row>
    <row r="14" spans="1:6" ht="20.100000000000001" customHeight="1">
      <c r="A14" s="30">
        <v>12</v>
      </c>
      <c r="B14" s="31" t="s">
        <v>296</v>
      </c>
      <c r="C14" s="33">
        <v>6705</v>
      </c>
      <c r="D14" s="32">
        <v>24</v>
      </c>
      <c r="E14" s="33">
        <f t="shared" si="0"/>
        <v>160920</v>
      </c>
      <c r="F14" s="272"/>
    </row>
    <row r="15" spans="1:6" ht="20.100000000000001" customHeight="1">
      <c r="A15" s="30">
        <v>13</v>
      </c>
      <c r="B15" s="31" t="s">
        <v>255</v>
      </c>
      <c r="C15" s="33">
        <v>278</v>
      </c>
      <c r="D15" s="32">
        <v>40</v>
      </c>
      <c r="E15" s="33">
        <f t="shared" si="0"/>
        <v>11120</v>
      </c>
      <c r="F15" s="35"/>
    </row>
    <row r="16" spans="1:6" ht="15.95" customHeight="1">
      <c r="A16" s="36"/>
      <c r="B16" s="69" t="s">
        <v>1</v>
      </c>
      <c r="C16" s="72">
        <f>SUM(C3:C15)</f>
        <v>2575204</v>
      </c>
      <c r="D16" s="73"/>
      <c r="E16" s="72">
        <f>SUM(E3:E15)</f>
        <v>2388187.9</v>
      </c>
      <c r="F16" s="37"/>
    </row>
    <row r="17" spans="1:5" s="155" customFormat="1" ht="17.25">
      <c r="A17" s="273" t="s">
        <v>304</v>
      </c>
      <c r="B17" s="273"/>
      <c r="C17" s="273"/>
      <c r="D17" s="273"/>
      <c r="E17" s="273"/>
    </row>
  </sheetData>
  <mergeCells count="3">
    <mergeCell ref="A1:F1"/>
    <mergeCell ref="F3:F14"/>
    <mergeCell ref="A17:E17"/>
  </mergeCells>
  <printOptions horizontalCentered="1" verticalCentered="1"/>
  <pageMargins left="0.7" right="0.7" top="0.75" bottom="0.75" header="0.3" footer="0.3"/>
  <pageSetup paperSize="13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1"/>
  <sheetViews>
    <sheetView view="pageBreakPreview" zoomScaleNormal="115" zoomScaleSheetLayoutView="100" workbookViewId="0">
      <selection sqref="A1:N1"/>
    </sheetView>
  </sheetViews>
  <sheetFormatPr defaultColWidth="8.77734375" defaultRowHeight="12.75"/>
  <cols>
    <col min="1" max="1" width="5.109375" style="16" customWidth="1"/>
    <col min="2" max="2" width="19.77734375" style="16" customWidth="1"/>
    <col min="3" max="3" width="13.6640625" style="16" customWidth="1"/>
    <col min="4" max="4" width="5.33203125" style="16" bestFit="1" customWidth="1"/>
    <col min="5" max="5" width="8.6640625" style="16" bestFit="1" customWidth="1"/>
    <col min="6" max="13" width="8.77734375" style="16"/>
    <col min="14" max="14" width="9.33203125" style="16" customWidth="1"/>
    <col min="15" max="15" width="2" style="16" customWidth="1"/>
    <col min="16" max="21" width="8.77734375" style="16" customWidth="1"/>
    <col min="22" max="16384" width="8.77734375" style="16"/>
  </cols>
  <sheetData>
    <row r="1" spans="1:24" ht="33" customHeight="1">
      <c r="A1" s="287" t="s">
        <v>231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</row>
    <row r="2" spans="1:24" ht="14.25" customHeight="1">
      <c r="A2" s="256"/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</row>
    <row r="3" spans="1:24" ht="18" customHeight="1">
      <c r="A3" s="290" t="s">
        <v>202</v>
      </c>
      <c r="B3" s="290" t="s">
        <v>63</v>
      </c>
      <c r="C3" s="290" t="s">
        <v>64</v>
      </c>
      <c r="D3" s="290" t="s">
        <v>232</v>
      </c>
      <c r="E3" s="288" t="s">
        <v>31</v>
      </c>
      <c r="F3" s="288"/>
      <c r="G3" s="288"/>
      <c r="H3" s="288"/>
      <c r="I3" s="288"/>
      <c r="J3" s="288"/>
      <c r="K3" s="288"/>
      <c r="L3" s="288"/>
      <c r="M3" s="288"/>
      <c r="N3" s="288"/>
    </row>
    <row r="4" spans="1:24" ht="18" customHeight="1">
      <c r="A4" s="290"/>
      <c r="B4" s="290"/>
      <c r="C4" s="290"/>
      <c r="D4" s="290"/>
      <c r="E4" s="158" t="s">
        <v>60</v>
      </c>
      <c r="F4" s="158" t="s">
        <v>61</v>
      </c>
      <c r="G4" s="158" t="s">
        <v>82</v>
      </c>
      <c r="H4" s="158" t="s">
        <v>128</v>
      </c>
      <c r="I4" s="158" t="s">
        <v>139</v>
      </c>
      <c r="J4" s="158" t="s">
        <v>153</v>
      </c>
      <c r="K4" s="158" t="s">
        <v>149</v>
      </c>
      <c r="L4" s="158" t="s">
        <v>168</v>
      </c>
      <c r="M4" s="158" t="s">
        <v>227</v>
      </c>
      <c r="N4" s="158" t="s">
        <v>226</v>
      </c>
    </row>
    <row r="5" spans="1:24" ht="19.5">
      <c r="A5" s="38">
        <v>1</v>
      </c>
      <c r="B5" s="276" t="s">
        <v>122</v>
      </c>
      <c r="C5" s="276"/>
      <c r="D5" s="276"/>
      <c r="E5" s="276"/>
      <c r="F5" s="276"/>
      <c r="G5" s="276"/>
      <c r="H5" s="276"/>
      <c r="I5" s="276"/>
      <c r="J5" s="276"/>
      <c r="K5" s="276"/>
      <c r="L5" s="276"/>
      <c r="M5" s="276"/>
      <c r="N5" s="276"/>
    </row>
    <row r="6" spans="1:24" ht="20.100000000000001" customHeight="1">
      <c r="A6" s="289" t="s">
        <v>123</v>
      </c>
      <c r="B6" s="275" t="s">
        <v>70</v>
      </c>
      <c r="C6" s="275"/>
      <c r="D6" s="275"/>
      <c r="E6" s="275"/>
      <c r="F6" s="275"/>
      <c r="G6" s="275"/>
      <c r="H6" s="275"/>
      <c r="I6" s="275"/>
      <c r="J6" s="275"/>
      <c r="K6" s="39"/>
      <c r="L6" s="39"/>
      <c r="M6" s="39"/>
      <c r="N6" s="39"/>
    </row>
    <row r="7" spans="1:24" ht="19.5" customHeight="1">
      <c r="A7" s="289"/>
      <c r="B7" s="283" t="s">
        <v>172</v>
      </c>
      <c r="C7" s="40" t="s">
        <v>65</v>
      </c>
      <c r="D7" s="41" t="s">
        <v>62</v>
      </c>
      <c r="E7" s="42">
        <v>1084</v>
      </c>
      <c r="F7" s="42">
        <v>1150</v>
      </c>
      <c r="G7" s="42">
        <v>959</v>
      </c>
      <c r="H7" s="42">
        <v>1273</v>
      </c>
      <c r="I7" s="42">
        <v>1856</v>
      </c>
      <c r="J7" s="42">
        <v>1756</v>
      </c>
      <c r="K7" s="39">
        <v>1650</v>
      </c>
      <c r="L7" s="43">
        <v>1505</v>
      </c>
      <c r="M7" s="43">
        <v>1298</v>
      </c>
      <c r="N7" s="43">
        <v>1165</v>
      </c>
    </row>
    <row r="8" spans="1:24" ht="19.5">
      <c r="A8" s="289"/>
      <c r="B8" s="283"/>
      <c r="C8" s="40" t="s">
        <v>66</v>
      </c>
      <c r="D8" s="41" t="s">
        <v>62</v>
      </c>
      <c r="E8" s="42">
        <v>907</v>
      </c>
      <c r="F8" s="42">
        <v>372</v>
      </c>
      <c r="G8" s="42">
        <v>253</v>
      </c>
      <c r="H8" s="42">
        <v>336</v>
      </c>
      <c r="I8" s="42">
        <v>1252</v>
      </c>
      <c r="J8" s="42">
        <v>1203</v>
      </c>
      <c r="K8" s="39">
        <v>980</v>
      </c>
      <c r="L8" s="39"/>
      <c r="M8" s="39"/>
      <c r="N8" s="43">
        <v>658</v>
      </c>
    </row>
    <row r="9" spans="1:24" ht="19.5" customHeight="1">
      <c r="A9" s="289"/>
      <c r="B9" s="283" t="s">
        <v>67</v>
      </c>
      <c r="C9" s="40" t="s">
        <v>65</v>
      </c>
      <c r="D9" s="41" t="s">
        <v>62</v>
      </c>
      <c r="E9" s="42">
        <v>1275</v>
      </c>
      <c r="F9" s="42">
        <v>1549</v>
      </c>
      <c r="G9" s="42">
        <v>1202</v>
      </c>
      <c r="H9" s="42">
        <v>1784</v>
      </c>
      <c r="I9" s="42">
        <v>2372</v>
      </c>
      <c r="J9" s="42">
        <v>4720</v>
      </c>
      <c r="K9" s="39">
        <v>5032</v>
      </c>
      <c r="L9" s="39">
        <v>6338</v>
      </c>
      <c r="M9" s="39">
        <v>6812</v>
      </c>
      <c r="N9" s="43">
        <v>5689</v>
      </c>
    </row>
    <row r="10" spans="1:24" ht="19.5">
      <c r="A10" s="289"/>
      <c r="B10" s="283"/>
      <c r="C10" s="40" t="s">
        <v>66</v>
      </c>
      <c r="D10" s="41" t="s">
        <v>62</v>
      </c>
      <c r="E10" s="42">
        <v>685</v>
      </c>
      <c r="F10" s="42">
        <v>505</v>
      </c>
      <c r="G10" s="42">
        <v>310</v>
      </c>
      <c r="H10" s="42">
        <v>461</v>
      </c>
      <c r="I10" s="42">
        <v>700</v>
      </c>
      <c r="J10" s="42">
        <v>1001</v>
      </c>
      <c r="K10" s="43">
        <v>1309</v>
      </c>
      <c r="L10" s="43"/>
      <c r="M10" s="43"/>
      <c r="N10" s="43">
        <v>3162</v>
      </c>
    </row>
    <row r="11" spans="1:24" ht="19.5" customHeight="1">
      <c r="A11" s="289" t="s">
        <v>124</v>
      </c>
      <c r="B11" s="275" t="s">
        <v>140</v>
      </c>
      <c r="C11" s="275"/>
      <c r="D11" s="275"/>
      <c r="E11" s="275"/>
      <c r="F11" s="275"/>
      <c r="G11" s="275"/>
      <c r="H11" s="275"/>
      <c r="I11" s="275"/>
      <c r="J11" s="275"/>
      <c r="K11" s="275"/>
      <c r="L11" s="275"/>
      <c r="M11" s="275"/>
      <c r="N11" s="275"/>
    </row>
    <row r="12" spans="1:24" ht="19.5" customHeight="1">
      <c r="A12" s="289"/>
      <c r="B12" s="283" t="s">
        <v>172</v>
      </c>
      <c r="C12" s="40" t="s">
        <v>65</v>
      </c>
      <c r="D12" s="41" t="s">
        <v>62</v>
      </c>
      <c r="E12" s="42">
        <v>2421</v>
      </c>
      <c r="F12" s="42">
        <v>3067</v>
      </c>
      <c r="G12" s="42">
        <v>3334</v>
      </c>
      <c r="H12" s="42">
        <v>2928</v>
      </c>
      <c r="I12" s="42">
        <v>5020</v>
      </c>
      <c r="J12" s="42">
        <v>12320</v>
      </c>
      <c r="K12" s="39">
        <v>8376</v>
      </c>
      <c r="L12" s="39">
        <v>9050</v>
      </c>
      <c r="M12" s="39">
        <v>5478</v>
      </c>
      <c r="N12" s="43">
        <v>5587</v>
      </c>
      <c r="P12" s="105"/>
      <c r="Q12" s="105"/>
      <c r="R12" s="105"/>
      <c r="S12" s="105"/>
      <c r="T12" s="105"/>
      <c r="U12" s="105"/>
      <c r="V12" s="105"/>
      <c r="W12" s="105"/>
      <c r="X12" s="105"/>
    </row>
    <row r="13" spans="1:24" ht="19.5">
      <c r="A13" s="289"/>
      <c r="B13" s="283"/>
      <c r="C13" s="40" t="s">
        <v>66</v>
      </c>
      <c r="D13" s="41" t="s">
        <v>62</v>
      </c>
      <c r="E13" s="42">
        <v>1603</v>
      </c>
      <c r="F13" s="42">
        <v>1603</v>
      </c>
      <c r="G13" s="42">
        <v>1742</v>
      </c>
      <c r="H13" s="42">
        <v>1700</v>
      </c>
      <c r="I13" s="42">
        <v>3200</v>
      </c>
      <c r="J13" s="42">
        <v>3405</v>
      </c>
      <c r="K13" s="39">
        <v>3505</v>
      </c>
      <c r="L13" s="39"/>
      <c r="M13" s="39"/>
      <c r="N13" s="43">
        <v>3384</v>
      </c>
      <c r="P13" s="105"/>
      <c r="Q13" s="105"/>
      <c r="R13" s="105"/>
      <c r="S13" s="105"/>
      <c r="T13" s="105"/>
      <c r="U13" s="105"/>
      <c r="V13" s="105"/>
      <c r="W13" s="105"/>
      <c r="X13" s="105"/>
    </row>
    <row r="14" spans="1:24" ht="19.5" customHeight="1">
      <c r="A14" s="289"/>
      <c r="B14" s="283" t="s">
        <v>67</v>
      </c>
      <c r="C14" s="40" t="s">
        <v>65</v>
      </c>
      <c r="D14" s="42" t="s">
        <v>62</v>
      </c>
      <c r="E14" s="42"/>
      <c r="F14" s="42"/>
      <c r="G14" s="42"/>
      <c r="H14" s="42"/>
      <c r="I14" s="42">
        <v>5075</v>
      </c>
      <c r="J14" s="42">
        <v>10693</v>
      </c>
      <c r="K14" s="39">
        <v>9450</v>
      </c>
      <c r="L14" s="39">
        <v>11485</v>
      </c>
      <c r="M14" s="39">
        <v>9191</v>
      </c>
      <c r="N14" s="43">
        <v>7304</v>
      </c>
      <c r="P14" s="105"/>
      <c r="Q14" s="105"/>
      <c r="R14" s="105"/>
      <c r="S14" s="105"/>
      <c r="T14" s="105"/>
      <c r="U14" s="105"/>
      <c r="V14" s="105"/>
      <c r="W14" s="105"/>
      <c r="X14" s="105"/>
    </row>
    <row r="15" spans="1:24" ht="19.5">
      <c r="A15" s="289"/>
      <c r="B15" s="283"/>
      <c r="C15" s="40" t="s">
        <v>66</v>
      </c>
      <c r="D15" s="42" t="s">
        <v>62</v>
      </c>
      <c r="E15" s="42"/>
      <c r="F15" s="42"/>
      <c r="G15" s="42"/>
      <c r="H15" s="42"/>
      <c r="I15" s="42"/>
      <c r="J15" s="42">
        <v>3123</v>
      </c>
      <c r="K15" s="39">
        <v>2507</v>
      </c>
      <c r="L15" s="39"/>
      <c r="M15" s="39"/>
      <c r="N15" s="43">
        <v>5067</v>
      </c>
      <c r="P15" s="105"/>
      <c r="Q15" s="105"/>
      <c r="R15" s="105"/>
      <c r="S15" s="105"/>
      <c r="T15" s="105"/>
      <c r="U15" s="105"/>
      <c r="V15" s="105"/>
      <c r="W15" s="105"/>
      <c r="X15" s="105"/>
    </row>
    <row r="16" spans="1:24" ht="20.100000000000001" customHeight="1">
      <c r="A16" s="284" t="s">
        <v>126</v>
      </c>
      <c r="B16" s="281" t="s">
        <v>228</v>
      </c>
      <c r="C16" s="282"/>
      <c r="D16" s="282"/>
      <c r="E16" s="282"/>
      <c r="F16" s="282"/>
      <c r="G16" s="282"/>
      <c r="H16" s="282"/>
      <c r="I16" s="282"/>
      <c r="J16" s="282"/>
      <c r="K16" s="282"/>
      <c r="L16" s="282"/>
      <c r="M16" s="282"/>
      <c r="N16" s="282"/>
    </row>
    <row r="17" spans="1:14" ht="19.5">
      <c r="A17" s="284"/>
      <c r="B17" s="283" t="s">
        <v>172</v>
      </c>
      <c r="C17" s="40" t="s">
        <v>65</v>
      </c>
      <c r="D17" s="41" t="s">
        <v>62</v>
      </c>
      <c r="E17" s="40"/>
      <c r="F17" s="40"/>
      <c r="G17" s="40"/>
      <c r="H17" s="40"/>
      <c r="I17" s="40"/>
      <c r="J17" s="40"/>
      <c r="K17" s="40"/>
      <c r="L17" s="40"/>
      <c r="M17" s="38">
        <v>291</v>
      </c>
      <c r="N17" s="44">
        <v>569</v>
      </c>
    </row>
    <row r="18" spans="1:14" ht="19.5">
      <c r="A18" s="284"/>
      <c r="B18" s="283"/>
      <c r="C18" s="40" t="s">
        <v>66</v>
      </c>
      <c r="D18" s="41" t="s">
        <v>62</v>
      </c>
      <c r="E18" s="40"/>
      <c r="F18" s="40"/>
      <c r="G18" s="40"/>
      <c r="H18" s="40"/>
      <c r="I18" s="40"/>
      <c r="J18" s="40"/>
      <c r="K18" s="40"/>
      <c r="L18" s="40"/>
      <c r="M18" s="40"/>
      <c r="N18" s="44">
        <v>151</v>
      </c>
    </row>
    <row r="19" spans="1:14" ht="19.5">
      <c r="A19" s="284"/>
      <c r="B19" s="283" t="s">
        <v>67</v>
      </c>
      <c r="C19" s="40" t="s">
        <v>65</v>
      </c>
      <c r="D19" s="42" t="s">
        <v>62</v>
      </c>
      <c r="E19" s="40"/>
      <c r="F19" s="40"/>
      <c r="G19" s="40"/>
      <c r="H19" s="40"/>
      <c r="I19" s="40"/>
      <c r="J19" s="40"/>
      <c r="K19" s="38">
        <v>678</v>
      </c>
      <c r="L19" s="38">
        <v>932</v>
      </c>
      <c r="M19" s="38">
        <v>2681</v>
      </c>
      <c r="N19" s="44">
        <v>2623</v>
      </c>
    </row>
    <row r="20" spans="1:14" ht="19.5">
      <c r="A20" s="285"/>
      <c r="B20" s="283"/>
      <c r="C20" s="40" t="s">
        <v>66</v>
      </c>
      <c r="D20" s="42" t="s">
        <v>62</v>
      </c>
      <c r="E20" s="40"/>
      <c r="F20" s="40"/>
      <c r="G20" s="40"/>
      <c r="H20" s="40"/>
      <c r="I20" s="40"/>
      <c r="J20" s="40"/>
      <c r="K20" s="40"/>
      <c r="L20" s="40"/>
      <c r="M20" s="40"/>
      <c r="N20" s="44">
        <v>609</v>
      </c>
    </row>
    <row r="21" spans="1:14" ht="20.100000000000001" customHeight="1">
      <c r="A21" s="286" t="s">
        <v>127</v>
      </c>
      <c r="B21" s="278" t="s">
        <v>125</v>
      </c>
      <c r="C21" s="279"/>
      <c r="D21" s="279"/>
      <c r="E21" s="279"/>
      <c r="F21" s="279"/>
      <c r="G21" s="279"/>
      <c r="H21" s="279"/>
      <c r="I21" s="279"/>
      <c r="J21" s="279"/>
      <c r="K21" s="279"/>
      <c r="L21" s="279"/>
      <c r="M21" s="279"/>
      <c r="N21" s="280"/>
    </row>
    <row r="22" spans="1:14" ht="19.5" customHeight="1">
      <c r="A22" s="284"/>
      <c r="B22" s="275" t="s">
        <v>173</v>
      </c>
      <c r="C22" s="40" t="s">
        <v>65</v>
      </c>
      <c r="D22" s="42" t="s">
        <v>62</v>
      </c>
      <c r="E22" s="42">
        <v>12880</v>
      </c>
      <c r="F22" s="42">
        <v>13258</v>
      </c>
      <c r="G22" s="42">
        <v>15167</v>
      </c>
      <c r="H22" s="42">
        <v>18500</v>
      </c>
      <c r="I22" s="42">
        <v>19038</v>
      </c>
      <c r="J22" s="42">
        <v>17259</v>
      </c>
      <c r="K22" s="39">
        <v>11578</v>
      </c>
      <c r="L22" s="39">
        <v>13007</v>
      </c>
      <c r="M22" s="39">
        <v>3278</v>
      </c>
      <c r="N22" s="43">
        <v>2648</v>
      </c>
    </row>
    <row r="23" spans="1:14" ht="19.5">
      <c r="A23" s="284"/>
      <c r="B23" s="275"/>
      <c r="C23" s="40" t="s">
        <v>66</v>
      </c>
      <c r="D23" s="42" t="s">
        <v>62</v>
      </c>
      <c r="E23" s="42">
        <v>4514</v>
      </c>
      <c r="F23" s="42">
        <v>7143</v>
      </c>
      <c r="G23" s="42">
        <v>7143</v>
      </c>
      <c r="H23" s="42">
        <v>8712</v>
      </c>
      <c r="I23" s="42">
        <v>11042</v>
      </c>
      <c r="J23" s="42">
        <v>13981</v>
      </c>
      <c r="K23" s="39">
        <v>9357</v>
      </c>
      <c r="L23" s="39"/>
      <c r="M23" s="39"/>
      <c r="N23" s="43">
        <v>4646</v>
      </c>
    </row>
    <row r="24" spans="1:14" ht="19.5" customHeight="1">
      <c r="A24" s="284"/>
      <c r="B24" s="275" t="s">
        <v>69</v>
      </c>
      <c r="C24" s="40" t="s">
        <v>65</v>
      </c>
      <c r="D24" s="42" t="s">
        <v>62</v>
      </c>
      <c r="E24" s="42">
        <v>11240</v>
      </c>
      <c r="F24" s="42">
        <v>12211</v>
      </c>
      <c r="G24" s="42">
        <v>14432</v>
      </c>
      <c r="H24" s="42">
        <v>14733</v>
      </c>
      <c r="I24" s="42">
        <v>17275</v>
      </c>
      <c r="J24" s="42">
        <v>15267</v>
      </c>
      <c r="K24" s="39">
        <v>11505</v>
      </c>
      <c r="L24" s="39">
        <v>15334</v>
      </c>
      <c r="M24" s="39">
        <v>9893</v>
      </c>
      <c r="N24" s="43">
        <v>10979</v>
      </c>
    </row>
    <row r="25" spans="1:14" ht="19.5">
      <c r="A25" s="285"/>
      <c r="B25" s="275"/>
      <c r="C25" s="40" t="s">
        <v>66</v>
      </c>
      <c r="D25" s="42" t="s">
        <v>62</v>
      </c>
      <c r="E25" s="42">
        <v>7772</v>
      </c>
      <c r="F25" s="42">
        <v>5447</v>
      </c>
      <c r="G25" s="42">
        <v>6913</v>
      </c>
      <c r="H25" s="42">
        <v>7057</v>
      </c>
      <c r="I25" s="42">
        <v>10723</v>
      </c>
      <c r="J25" s="42">
        <v>10003</v>
      </c>
      <c r="K25" s="39">
        <v>8934</v>
      </c>
      <c r="L25" s="39"/>
      <c r="M25" s="39"/>
      <c r="N25" s="43">
        <v>13926</v>
      </c>
    </row>
    <row r="26" spans="1:14" ht="19.5" customHeight="1">
      <c r="A26" s="38">
        <v>2</v>
      </c>
      <c r="B26" s="276" t="s">
        <v>156</v>
      </c>
      <c r="C26" s="276"/>
      <c r="D26" s="276"/>
      <c r="E26" s="276"/>
      <c r="F26" s="276"/>
      <c r="G26" s="276"/>
      <c r="H26" s="276"/>
      <c r="I26" s="276"/>
      <c r="J26" s="276"/>
      <c r="K26" s="276"/>
      <c r="L26" s="276"/>
      <c r="M26" s="276"/>
      <c r="N26" s="276"/>
    </row>
    <row r="27" spans="1:14" ht="19.5" customHeight="1">
      <c r="A27" s="38"/>
      <c r="B27" s="275" t="s">
        <v>174</v>
      </c>
      <c r="C27" s="275"/>
      <c r="D27" s="275"/>
      <c r="E27" s="275"/>
      <c r="F27" s="275"/>
      <c r="G27" s="275"/>
      <c r="H27" s="275"/>
      <c r="I27" s="275"/>
      <c r="J27" s="275"/>
      <c r="K27" s="275"/>
      <c r="L27" s="275"/>
      <c r="M27" s="275"/>
      <c r="N27" s="275"/>
    </row>
    <row r="28" spans="1:14" ht="24" customHeight="1">
      <c r="A28" s="41" t="s">
        <v>123</v>
      </c>
      <c r="B28" s="39" t="s">
        <v>70</v>
      </c>
      <c r="C28" s="38" t="s">
        <v>71</v>
      </c>
      <c r="D28" s="42" t="s">
        <v>68</v>
      </c>
      <c r="E28" s="42"/>
      <c r="F28" s="42">
        <v>13</v>
      </c>
      <c r="G28" s="42">
        <v>16</v>
      </c>
      <c r="H28" s="42">
        <v>25</v>
      </c>
      <c r="I28" s="42">
        <v>32</v>
      </c>
      <c r="J28" s="42">
        <v>45</v>
      </c>
      <c r="K28" s="39">
        <v>59</v>
      </c>
      <c r="L28" s="39">
        <v>61</v>
      </c>
      <c r="M28" s="39">
        <v>63</v>
      </c>
      <c r="N28" s="43">
        <v>65</v>
      </c>
    </row>
    <row r="29" spans="1:14" ht="24" customHeight="1">
      <c r="A29" s="41" t="s">
        <v>124</v>
      </c>
      <c r="B29" s="39" t="s">
        <v>140</v>
      </c>
      <c r="C29" s="38" t="s">
        <v>71</v>
      </c>
      <c r="D29" s="42" t="s">
        <v>68</v>
      </c>
      <c r="E29" s="42"/>
      <c r="F29" s="42">
        <v>73</v>
      </c>
      <c r="G29" s="42">
        <v>73</v>
      </c>
      <c r="H29" s="42">
        <v>76</v>
      </c>
      <c r="I29" s="42">
        <v>185</v>
      </c>
      <c r="J29" s="42">
        <v>397</v>
      </c>
      <c r="K29" s="39">
        <v>534</v>
      </c>
      <c r="L29" s="39">
        <v>572</v>
      </c>
      <c r="M29" s="39">
        <v>572</v>
      </c>
      <c r="N29" s="43">
        <v>636</v>
      </c>
    </row>
    <row r="30" spans="1:14" ht="24" customHeight="1">
      <c r="A30" s="41" t="s">
        <v>126</v>
      </c>
      <c r="B30" s="39" t="s">
        <v>157</v>
      </c>
      <c r="C30" s="38" t="s">
        <v>71</v>
      </c>
      <c r="D30" s="42" t="s">
        <v>68</v>
      </c>
      <c r="E30" s="42"/>
      <c r="F30" s="42">
        <v>6</v>
      </c>
      <c r="G30" s="42">
        <v>6</v>
      </c>
      <c r="H30" s="42">
        <v>6</v>
      </c>
      <c r="I30" s="42">
        <v>6</v>
      </c>
      <c r="J30" s="42">
        <v>6</v>
      </c>
      <c r="K30" s="39">
        <v>26</v>
      </c>
      <c r="L30" s="39">
        <v>38</v>
      </c>
      <c r="M30" s="39">
        <v>42</v>
      </c>
      <c r="N30" s="43">
        <v>52</v>
      </c>
    </row>
    <row r="31" spans="1:14" ht="24" customHeight="1">
      <c r="A31" s="41" t="s">
        <v>127</v>
      </c>
      <c r="B31" s="39" t="s">
        <v>158</v>
      </c>
      <c r="C31" s="38" t="s">
        <v>71</v>
      </c>
      <c r="D31" s="42" t="s">
        <v>68</v>
      </c>
      <c r="E31" s="45"/>
      <c r="F31" s="42" t="s">
        <v>0</v>
      </c>
      <c r="G31" s="42" t="s">
        <v>0</v>
      </c>
      <c r="H31" s="42">
        <v>62</v>
      </c>
      <c r="I31" s="42">
        <v>429</v>
      </c>
      <c r="J31" s="42">
        <v>429</v>
      </c>
      <c r="K31" s="39">
        <v>429</v>
      </c>
      <c r="L31" s="39">
        <v>429</v>
      </c>
      <c r="M31" s="39">
        <v>429</v>
      </c>
      <c r="N31" s="43">
        <v>422</v>
      </c>
    </row>
    <row r="32" spans="1:14" ht="39" customHeight="1">
      <c r="A32" s="40"/>
      <c r="B32" s="39" t="s">
        <v>72</v>
      </c>
      <c r="C32" s="38" t="s">
        <v>229</v>
      </c>
      <c r="D32" s="42" t="s">
        <v>68</v>
      </c>
      <c r="E32" s="42">
        <v>44</v>
      </c>
      <c r="F32" s="42">
        <v>118</v>
      </c>
      <c r="G32" s="42">
        <v>412</v>
      </c>
      <c r="H32" s="42">
        <v>596</v>
      </c>
      <c r="I32" s="42">
        <v>739</v>
      </c>
      <c r="J32" s="42">
        <v>1081</v>
      </c>
      <c r="K32" s="42">
        <v>1140</v>
      </c>
      <c r="L32" s="39">
        <v>1140</v>
      </c>
      <c r="M32" s="39">
        <v>1370</v>
      </c>
      <c r="N32" s="43">
        <v>1560</v>
      </c>
    </row>
    <row r="33" spans="1:14" ht="19.5" customHeight="1">
      <c r="A33" s="38">
        <v>3</v>
      </c>
      <c r="B33" s="276" t="s">
        <v>73</v>
      </c>
      <c r="C33" s="276"/>
      <c r="D33" s="276"/>
      <c r="E33" s="276"/>
      <c r="F33" s="276"/>
      <c r="G33" s="276"/>
      <c r="H33" s="276"/>
      <c r="I33" s="276"/>
      <c r="J33" s="276"/>
      <c r="K33" s="276"/>
      <c r="L33" s="276"/>
      <c r="M33" s="276"/>
      <c r="N33" s="276"/>
    </row>
    <row r="34" spans="1:14" ht="33.950000000000003" customHeight="1">
      <c r="A34" s="41" t="s">
        <v>123</v>
      </c>
      <c r="B34" s="39" t="s">
        <v>141</v>
      </c>
      <c r="C34" s="38" t="s">
        <v>229</v>
      </c>
      <c r="D34" s="42" t="s">
        <v>62</v>
      </c>
      <c r="E34" s="42">
        <v>3100</v>
      </c>
      <c r="F34" s="42">
        <v>3060</v>
      </c>
      <c r="G34" s="42">
        <v>100</v>
      </c>
      <c r="H34" s="42">
        <v>1200</v>
      </c>
      <c r="I34" s="42">
        <v>15075</v>
      </c>
      <c r="J34" s="42">
        <v>42000</v>
      </c>
      <c r="K34" s="39" t="s">
        <v>0</v>
      </c>
      <c r="L34" s="139" t="s">
        <v>0</v>
      </c>
      <c r="M34" s="39">
        <v>19000</v>
      </c>
      <c r="N34" s="43">
        <v>15400</v>
      </c>
    </row>
    <row r="35" spans="1:14" ht="19.5" customHeight="1">
      <c r="A35" s="38">
        <v>4</v>
      </c>
      <c r="B35" s="276" t="s">
        <v>159</v>
      </c>
      <c r="C35" s="276"/>
      <c r="D35" s="276"/>
      <c r="E35" s="276"/>
      <c r="F35" s="276"/>
      <c r="G35" s="276"/>
      <c r="H35" s="276"/>
      <c r="I35" s="276"/>
      <c r="J35" s="276"/>
      <c r="K35" s="276"/>
      <c r="L35" s="276"/>
      <c r="M35" s="276"/>
      <c r="N35" s="276"/>
    </row>
    <row r="36" spans="1:14" ht="25.5" customHeight="1">
      <c r="A36" s="41" t="s">
        <v>123</v>
      </c>
      <c r="B36" s="39" t="s">
        <v>172</v>
      </c>
      <c r="C36" s="38" t="s">
        <v>175</v>
      </c>
      <c r="D36" s="42" t="s">
        <v>62</v>
      </c>
      <c r="E36" s="42"/>
      <c r="F36" s="42"/>
      <c r="G36" s="42"/>
      <c r="H36" s="42"/>
      <c r="I36" s="42"/>
      <c r="J36" s="42"/>
      <c r="K36" s="39" t="s">
        <v>0</v>
      </c>
      <c r="L36" s="39" t="s">
        <v>0</v>
      </c>
      <c r="M36" s="39" t="s">
        <v>0</v>
      </c>
      <c r="N36" s="39" t="s">
        <v>0</v>
      </c>
    </row>
    <row r="37" spans="1:14" ht="25.5" customHeight="1">
      <c r="A37" s="41" t="s">
        <v>124</v>
      </c>
      <c r="B37" s="39" t="s">
        <v>74</v>
      </c>
      <c r="C37" s="38" t="s">
        <v>175</v>
      </c>
      <c r="D37" s="42" t="s">
        <v>62</v>
      </c>
      <c r="E37" s="42">
        <v>75</v>
      </c>
      <c r="F37" s="42">
        <v>75</v>
      </c>
      <c r="G37" s="42">
        <v>75</v>
      </c>
      <c r="H37" s="42">
        <v>75</v>
      </c>
      <c r="I37" s="42">
        <v>75</v>
      </c>
      <c r="J37" s="42">
        <v>75</v>
      </c>
      <c r="K37" s="39" t="s">
        <v>0</v>
      </c>
      <c r="L37" s="39" t="s">
        <v>0</v>
      </c>
      <c r="M37" s="39" t="s">
        <v>0</v>
      </c>
      <c r="N37" s="39" t="s">
        <v>0</v>
      </c>
    </row>
    <row r="38" spans="1:14" ht="19.5">
      <c r="A38" s="38">
        <v>5</v>
      </c>
      <c r="B38" s="46" t="s">
        <v>160</v>
      </c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3"/>
    </row>
    <row r="39" spans="1:14" ht="24.75" customHeight="1">
      <c r="A39" s="41" t="s">
        <v>123</v>
      </c>
      <c r="B39" s="39" t="s">
        <v>172</v>
      </c>
      <c r="C39" s="38" t="s">
        <v>175</v>
      </c>
      <c r="D39" s="42" t="s">
        <v>62</v>
      </c>
      <c r="E39" s="42">
        <v>819</v>
      </c>
      <c r="F39" s="42">
        <v>873</v>
      </c>
      <c r="G39" s="42">
        <v>973</v>
      </c>
      <c r="H39" s="42">
        <v>1135</v>
      </c>
      <c r="I39" s="42">
        <v>1310</v>
      </c>
      <c r="J39" s="42">
        <v>3133</v>
      </c>
      <c r="K39" s="39"/>
      <c r="L39" s="39">
        <v>2067</v>
      </c>
      <c r="M39" s="39">
        <v>557</v>
      </c>
      <c r="N39" s="43">
        <v>488</v>
      </c>
    </row>
    <row r="40" spans="1:14" ht="24.75" customHeight="1">
      <c r="A40" s="41" t="s">
        <v>124</v>
      </c>
      <c r="B40" s="39" t="s">
        <v>74</v>
      </c>
      <c r="C40" s="38" t="s">
        <v>175</v>
      </c>
      <c r="D40" s="42" t="s">
        <v>62</v>
      </c>
      <c r="E40" s="42">
        <v>1251</v>
      </c>
      <c r="F40" s="42">
        <v>1376</v>
      </c>
      <c r="G40" s="42">
        <v>1390</v>
      </c>
      <c r="H40" s="42">
        <v>1412</v>
      </c>
      <c r="I40" s="42">
        <v>1451</v>
      </c>
      <c r="J40" s="42">
        <v>2046</v>
      </c>
      <c r="K40" s="39"/>
      <c r="L40" s="39">
        <v>3335</v>
      </c>
      <c r="M40" s="39">
        <v>2356</v>
      </c>
      <c r="N40" s="43">
        <v>2486</v>
      </c>
    </row>
    <row r="41" spans="1:14" ht="19.5" customHeight="1">
      <c r="A41" s="38">
        <v>6</v>
      </c>
      <c r="B41" s="276" t="s">
        <v>161</v>
      </c>
      <c r="C41" s="276"/>
      <c r="D41" s="276"/>
      <c r="E41" s="276"/>
      <c r="F41" s="276"/>
      <c r="G41" s="276"/>
      <c r="H41" s="276"/>
      <c r="I41" s="276"/>
      <c r="J41" s="276"/>
      <c r="K41" s="276"/>
      <c r="L41" s="276"/>
      <c r="M41" s="276"/>
      <c r="N41" s="276"/>
    </row>
    <row r="42" spans="1:14" ht="19.5">
      <c r="A42" s="41" t="s">
        <v>123</v>
      </c>
      <c r="B42" s="40" t="s">
        <v>155</v>
      </c>
      <c r="C42" s="38" t="s">
        <v>175</v>
      </c>
      <c r="D42" s="42" t="s">
        <v>62</v>
      </c>
      <c r="E42" s="42">
        <v>453</v>
      </c>
      <c r="F42" s="42">
        <v>400</v>
      </c>
      <c r="G42" s="42" t="s">
        <v>176</v>
      </c>
      <c r="H42" s="42">
        <v>400</v>
      </c>
      <c r="I42" s="42">
        <v>400</v>
      </c>
      <c r="J42" s="42">
        <v>280</v>
      </c>
      <c r="K42" s="39">
        <v>280</v>
      </c>
      <c r="L42" s="39">
        <v>280</v>
      </c>
      <c r="M42" s="39">
        <v>280</v>
      </c>
      <c r="N42" s="43">
        <v>160</v>
      </c>
    </row>
    <row r="43" spans="1:14" ht="24.75" customHeight="1">
      <c r="A43" s="41" t="s">
        <v>124</v>
      </c>
      <c r="B43" s="40" t="s">
        <v>154</v>
      </c>
      <c r="C43" s="38" t="s">
        <v>175</v>
      </c>
      <c r="D43" s="42" t="s">
        <v>62</v>
      </c>
      <c r="E43" s="42">
        <v>289</v>
      </c>
      <c r="F43" s="42"/>
      <c r="G43" s="42"/>
      <c r="H43" s="42"/>
      <c r="I43" s="42"/>
      <c r="J43" s="42">
        <v>280</v>
      </c>
      <c r="K43" s="39">
        <v>280</v>
      </c>
      <c r="L43" s="39">
        <v>280</v>
      </c>
      <c r="M43" s="39">
        <v>280</v>
      </c>
      <c r="N43" s="43">
        <v>400</v>
      </c>
    </row>
    <row r="44" spans="1:14" ht="19.5" customHeight="1">
      <c r="A44" s="38">
        <v>7</v>
      </c>
      <c r="B44" s="276" t="s">
        <v>75</v>
      </c>
      <c r="C44" s="276"/>
      <c r="D44" s="276"/>
      <c r="E44" s="276"/>
      <c r="F44" s="276"/>
      <c r="G44" s="276"/>
      <c r="H44" s="276"/>
      <c r="I44" s="276"/>
      <c r="J44" s="276"/>
      <c r="K44" s="276"/>
      <c r="L44" s="276"/>
      <c r="M44" s="276"/>
      <c r="N44" s="276"/>
    </row>
    <row r="45" spans="1:14" ht="72.95" customHeight="1">
      <c r="A45" s="41" t="s">
        <v>123</v>
      </c>
      <c r="B45" s="39" t="s">
        <v>177</v>
      </c>
      <c r="C45" s="38" t="s">
        <v>76</v>
      </c>
      <c r="D45" s="42" t="s">
        <v>178</v>
      </c>
      <c r="E45" s="42">
        <v>7</v>
      </c>
      <c r="F45" s="42">
        <v>7</v>
      </c>
      <c r="G45" s="42">
        <v>7</v>
      </c>
      <c r="H45" s="42">
        <v>7</v>
      </c>
      <c r="I45" s="42">
        <v>7</v>
      </c>
      <c r="J45" s="42">
        <v>7</v>
      </c>
      <c r="K45" s="39">
        <v>7</v>
      </c>
      <c r="L45" s="42">
        <v>9</v>
      </c>
      <c r="M45" s="41" t="s">
        <v>0</v>
      </c>
      <c r="N45" s="43">
        <v>12</v>
      </c>
    </row>
    <row r="46" spans="1:14" ht="78" customHeight="1">
      <c r="A46" s="41" t="s">
        <v>124</v>
      </c>
      <c r="B46" s="39" t="s">
        <v>179</v>
      </c>
      <c r="C46" s="38" t="s">
        <v>76</v>
      </c>
      <c r="D46" s="42" t="s">
        <v>178</v>
      </c>
      <c r="E46" s="42">
        <v>11</v>
      </c>
      <c r="F46" s="42">
        <v>12</v>
      </c>
      <c r="G46" s="42">
        <v>12</v>
      </c>
      <c r="H46" s="42">
        <v>12</v>
      </c>
      <c r="I46" s="42">
        <v>12</v>
      </c>
      <c r="J46" s="42">
        <v>9</v>
      </c>
      <c r="K46" s="39">
        <v>9</v>
      </c>
      <c r="L46" s="41">
        <v>10</v>
      </c>
      <c r="M46" s="41" t="s">
        <v>0</v>
      </c>
      <c r="N46" s="43">
        <v>12</v>
      </c>
    </row>
    <row r="47" spans="1:14" ht="33.75" customHeight="1">
      <c r="A47" s="38">
        <v>8</v>
      </c>
      <c r="B47" s="48" t="s">
        <v>230</v>
      </c>
      <c r="C47" s="38" t="s">
        <v>77</v>
      </c>
      <c r="D47" s="42" t="s">
        <v>62</v>
      </c>
      <c r="E47" s="42">
        <v>55491</v>
      </c>
      <c r="F47" s="42">
        <v>59996</v>
      </c>
      <c r="G47" s="42">
        <v>13940</v>
      </c>
      <c r="H47" s="42">
        <v>9556</v>
      </c>
      <c r="I47" s="42">
        <v>41366</v>
      </c>
      <c r="J47" s="42">
        <v>53591</v>
      </c>
      <c r="K47" s="39">
        <v>51733</v>
      </c>
      <c r="L47" s="39">
        <v>14500</v>
      </c>
      <c r="M47" s="39">
        <v>17863</v>
      </c>
      <c r="N47" s="43">
        <v>36650</v>
      </c>
    </row>
    <row r="48" spans="1:14" ht="40.5" customHeight="1">
      <c r="A48" s="140">
        <v>9</v>
      </c>
      <c r="B48" s="141" t="s">
        <v>180</v>
      </c>
      <c r="C48" s="140" t="s">
        <v>181</v>
      </c>
      <c r="D48" s="142" t="s">
        <v>62</v>
      </c>
      <c r="E48" s="142">
        <v>3382</v>
      </c>
      <c r="F48" s="142">
        <v>3296</v>
      </c>
      <c r="G48" s="142">
        <v>883</v>
      </c>
      <c r="H48" s="142">
        <v>1334</v>
      </c>
      <c r="I48" s="142">
        <v>1430</v>
      </c>
      <c r="J48" s="142">
        <v>2671</v>
      </c>
      <c r="K48" s="143">
        <v>529</v>
      </c>
      <c r="L48" s="143">
        <v>1373</v>
      </c>
      <c r="M48" s="143">
        <v>1688</v>
      </c>
      <c r="N48" s="103">
        <v>1608</v>
      </c>
    </row>
    <row r="49" spans="1:14" s="161" customFormat="1" ht="19.5" customHeight="1">
      <c r="A49" s="159" t="s">
        <v>233</v>
      </c>
      <c r="B49" s="160"/>
      <c r="C49" s="160"/>
      <c r="D49" s="160"/>
      <c r="E49" s="160"/>
      <c r="F49" s="160"/>
      <c r="G49" s="160"/>
      <c r="H49" s="160"/>
      <c r="I49" s="160"/>
      <c r="J49" s="160"/>
      <c r="K49" s="160"/>
      <c r="L49" s="277" t="s">
        <v>442</v>
      </c>
      <c r="M49" s="277"/>
      <c r="N49" s="277"/>
    </row>
    <row r="50" spans="1:14" s="161" customFormat="1">
      <c r="A50" s="274" t="s">
        <v>443</v>
      </c>
      <c r="B50" s="274"/>
      <c r="C50" s="274"/>
      <c r="D50" s="274"/>
      <c r="E50" s="274"/>
      <c r="F50" s="274"/>
      <c r="G50" s="274"/>
      <c r="H50" s="274"/>
      <c r="I50" s="274"/>
      <c r="J50" s="274"/>
      <c r="K50" s="274"/>
      <c r="L50" s="274"/>
      <c r="M50" s="274"/>
      <c r="N50" s="274"/>
    </row>
    <row r="51" spans="1:14" ht="19.5" customHeight="1">
      <c r="A51" s="104"/>
      <c r="B51" s="104"/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</row>
  </sheetData>
  <mergeCells count="31">
    <mergeCell ref="A16:A20"/>
    <mergeCell ref="A21:A25"/>
    <mergeCell ref="A1:N1"/>
    <mergeCell ref="B6:J6"/>
    <mergeCell ref="B9:B10"/>
    <mergeCell ref="E3:N3"/>
    <mergeCell ref="B7:B8"/>
    <mergeCell ref="B11:N11"/>
    <mergeCell ref="A11:A15"/>
    <mergeCell ref="A3:A4"/>
    <mergeCell ref="A6:A10"/>
    <mergeCell ref="B12:B13"/>
    <mergeCell ref="D3:D4"/>
    <mergeCell ref="B3:B4"/>
    <mergeCell ref="B5:N5"/>
    <mergeCell ref="C3:C4"/>
    <mergeCell ref="B21:N21"/>
    <mergeCell ref="B16:N16"/>
    <mergeCell ref="B17:B18"/>
    <mergeCell ref="B44:N44"/>
    <mergeCell ref="B14:B15"/>
    <mergeCell ref="B35:N35"/>
    <mergeCell ref="B22:B23"/>
    <mergeCell ref="B19:B20"/>
    <mergeCell ref="B41:N41"/>
    <mergeCell ref="A50:N50"/>
    <mergeCell ref="B24:B25"/>
    <mergeCell ref="B26:N26"/>
    <mergeCell ref="B27:N27"/>
    <mergeCell ref="B33:N33"/>
    <mergeCell ref="L49:N49"/>
  </mergeCells>
  <printOptions horizontalCentered="1" verticalCentered="1"/>
  <pageMargins left="0.7" right="0.7" top="0.75" bottom="0.75" header="0.3" footer="0.3"/>
  <pageSetup paperSize="138" scale="77" fitToHeight="0" orientation="landscape" r:id="rId1"/>
  <rowBreaks count="2" manualBreakCount="2">
    <brk id="25" max="13" man="1"/>
    <brk id="43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showGridLines="0" view="pageBreakPreview" zoomScale="124" zoomScaleNormal="100" zoomScaleSheetLayoutView="124" workbookViewId="0">
      <selection sqref="A1:D1"/>
    </sheetView>
  </sheetViews>
  <sheetFormatPr defaultColWidth="8.77734375" defaultRowHeight="12.75"/>
  <cols>
    <col min="1" max="4" width="20.77734375" style="19" customWidth="1"/>
    <col min="5" max="5" width="8.77734375" style="19"/>
    <col min="6" max="6" width="14.77734375" style="19" customWidth="1"/>
    <col min="7" max="16384" width="8.77734375" style="19"/>
  </cols>
  <sheetData>
    <row r="1" spans="1:13" ht="57" customHeight="1">
      <c r="A1" s="292" t="s">
        <v>485</v>
      </c>
      <c r="B1" s="292"/>
      <c r="C1" s="292"/>
      <c r="D1" s="292"/>
      <c r="E1" s="17"/>
      <c r="F1" s="1"/>
      <c r="G1" s="18"/>
      <c r="H1" s="18"/>
      <c r="I1" s="18"/>
      <c r="J1" s="18"/>
      <c r="K1" s="18"/>
      <c r="L1" s="18"/>
      <c r="M1" s="18"/>
    </row>
    <row r="2" spans="1:13" ht="14.25" customHeight="1">
      <c r="A2" s="236" t="s">
        <v>2</v>
      </c>
      <c r="B2" s="236" t="s">
        <v>224</v>
      </c>
      <c r="C2" s="236" t="s">
        <v>225</v>
      </c>
      <c r="D2" s="236" t="s">
        <v>3</v>
      </c>
      <c r="E2" s="18"/>
      <c r="F2" s="18"/>
      <c r="G2" s="18"/>
      <c r="H2" s="18"/>
      <c r="I2" s="18"/>
      <c r="J2" s="18"/>
      <c r="K2" s="18"/>
      <c r="L2" s="18"/>
      <c r="M2" s="18"/>
    </row>
    <row r="3" spans="1:13" s="1" customFormat="1" ht="14.25" customHeight="1">
      <c r="A3" s="237">
        <v>2060</v>
      </c>
      <c r="B3" s="238">
        <v>175418</v>
      </c>
      <c r="C3" s="238">
        <v>81008</v>
      </c>
      <c r="D3" s="239">
        <v>46.18</v>
      </c>
      <c r="F3" s="20"/>
      <c r="G3" s="18"/>
      <c r="H3" s="18"/>
      <c r="I3" s="18"/>
      <c r="J3" s="18"/>
      <c r="K3" s="18"/>
      <c r="L3" s="18"/>
      <c r="M3" s="18"/>
    </row>
    <row r="4" spans="1:13" s="1" customFormat="1" ht="14.25" customHeight="1">
      <c r="A4" s="237">
        <v>2061</v>
      </c>
      <c r="B4" s="238">
        <v>216303</v>
      </c>
      <c r="C4" s="238">
        <v>83747</v>
      </c>
      <c r="D4" s="239">
        <v>38.72</v>
      </c>
      <c r="F4" s="20"/>
      <c r="G4" s="18"/>
      <c r="H4" s="18"/>
      <c r="I4" s="18"/>
      <c r="J4" s="18"/>
      <c r="K4" s="18"/>
      <c r="L4" s="18"/>
      <c r="M4" s="18"/>
    </row>
    <row r="5" spans="1:13" s="1" customFormat="1" ht="14.25" customHeight="1">
      <c r="A5" s="237">
        <v>2062</v>
      </c>
      <c r="B5" s="238">
        <v>225031</v>
      </c>
      <c r="C5" s="238">
        <v>104653</v>
      </c>
      <c r="D5" s="239">
        <v>46.51</v>
      </c>
      <c r="F5" s="20"/>
      <c r="G5" s="18"/>
      <c r="H5" s="18"/>
      <c r="I5" s="18"/>
      <c r="J5" s="18"/>
      <c r="K5" s="18"/>
      <c r="L5" s="18"/>
      <c r="M5" s="18"/>
    </row>
    <row r="6" spans="1:13" s="1" customFormat="1" ht="14.25" customHeight="1">
      <c r="A6" s="237">
        <v>2063</v>
      </c>
      <c r="B6" s="238">
        <v>274210</v>
      </c>
      <c r="C6" s="238">
        <v>160802</v>
      </c>
      <c r="D6" s="239">
        <v>58.64</v>
      </c>
      <c r="F6" s="20"/>
      <c r="G6" s="18"/>
      <c r="H6" s="18"/>
      <c r="I6" s="18"/>
      <c r="J6" s="18"/>
      <c r="K6" s="18"/>
      <c r="L6" s="18"/>
      <c r="M6" s="18"/>
    </row>
    <row r="7" spans="1:13" s="1" customFormat="1" ht="14.25" customHeight="1">
      <c r="A7" s="237">
        <v>2064</v>
      </c>
      <c r="B7" s="238">
        <v>307078</v>
      </c>
      <c r="C7" s="238">
        <v>195689</v>
      </c>
      <c r="D7" s="239">
        <v>63.73</v>
      </c>
      <c r="F7" s="20"/>
      <c r="G7" s="18"/>
      <c r="H7" s="18"/>
      <c r="I7" s="18"/>
      <c r="J7" s="18"/>
      <c r="K7" s="18"/>
      <c r="L7" s="18"/>
      <c r="M7" s="18"/>
    </row>
    <row r="8" spans="1:13" s="1" customFormat="1" ht="14.25" customHeight="1">
      <c r="A8" s="237">
        <v>2065</v>
      </c>
      <c r="B8" s="238">
        <v>342632</v>
      </c>
      <c r="C8" s="238">
        <v>234602</v>
      </c>
      <c r="D8" s="239">
        <v>68.47</v>
      </c>
      <c r="F8" s="20"/>
      <c r="G8" s="18"/>
      <c r="H8" s="18"/>
      <c r="I8" s="18"/>
      <c r="J8" s="18"/>
      <c r="K8" s="18"/>
      <c r="L8" s="18"/>
      <c r="M8" s="18"/>
    </row>
    <row r="9" spans="1:13" s="1" customFormat="1" ht="14.25" customHeight="1">
      <c r="A9" s="237">
        <v>2066</v>
      </c>
      <c r="B9" s="238">
        <v>385146</v>
      </c>
      <c r="C9" s="238">
        <v>247689</v>
      </c>
      <c r="D9" s="239">
        <v>64.31</v>
      </c>
      <c r="F9" s="20"/>
      <c r="G9" s="18"/>
      <c r="H9" s="18"/>
      <c r="I9" s="18"/>
      <c r="J9" s="18"/>
      <c r="K9" s="18"/>
      <c r="L9" s="18"/>
      <c r="M9" s="18"/>
    </row>
    <row r="10" spans="1:13" s="1" customFormat="1" ht="14.25" customHeight="1">
      <c r="A10" s="237">
        <v>2067</v>
      </c>
      <c r="B10" s="238">
        <v>397759</v>
      </c>
      <c r="C10" s="238">
        <v>220766</v>
      </c>
      <c r="D10" s="239">
        <v>55.5</v>
      </c>
      <c r="F10" s="20"/>
      <c r="G10" s="18"/>
      <c r="H10" s="18"/>
      <c r="I10" s="18"/>
      <c r="J10" s="18"/>
      <c r="K10" s="18"/>
      <c r="L10" s="18"/>
      <c r="M10" s="18"/>
    </row>
    <row r="11" spans="1:13" s="1" customFormat="1" ht="14.25" customHeight="1">
      <c r="A11" s="237">
        <v>2068</v>
      </c>
      <c r="B11" s="238">
        <v>419121</v>
      </c>
      <c r="C11" s="238">
        <v>199714</v>
      </c>
      <c r="D11" s="239">
        <v>47.65</v>
      </c>
      <c r="F11" s="20"/>
      <c r="G11" s="18"/>
      <c r="H11" s="18"/>
      <c r="I11" s="18"/>
      <c r="J11" s="18"/>
      <c r="K11" s="18"/>
      <c r="L11" s="18"/>
      <c r="M11" s="18"/>
    </row>
    <row r="12" spans="1:13" s="1" customFormat="1" ht="14.25" customHeight="1">
      <c r="A12" s="237">
        <v>2069</v>
      </c>
      <c r="B12" s="238">
        <v>403936</v>
      </c>
      <c r="C12" s="238">
        <v>167935</v>
      </c>
      <c r="D12" s="239">
        <v>41.57</v>
      </c>
      <c r="F12" s="18"/>
      <c r="G12" s="18"/>
      <c r="H12" s="18"/>
      <c r="I12" s="18"/>
      <c r="J12" s="18"/>
      <c r="K12" s="18"/>
      <c r="L12" s="18"/>
      <c r="M12" s="18"/>
    </row>
    <row r="13" spans="1:13" ht="14.25" customHeight="1">
      <c r="A13" s="237">
        <v>2070</v>
      </c>
      <c r="B13" s="238">
        <v>394933</v>
      </c>
      <c r="C13" s="238">
        <v>173436</v>
      </c>
      <c r="D13" s="239">
        <v>43.92</v>
      </c>
      <c r="E13" s="18"/>
      <c r="F13" s="18"/>
      <c r="G13" s="18"/>
      <c r="H13" s="18"/>
      <c r="I13" s="18"/>
      <c r="J13" s="18"/>
      <c r="K13" s="18"/>
      <c r="L13" s="18"/>
      <c r="M13" s="18"/>
    </row>
    <row r="14" spans="1:13" ht="14.25" customHeight="1">
      <c r="A14" s="237">
        <v>2071</v>
      </c>
      <c r="B14" s="238">
        <v>405338</v>
      </c>
      <c r="C14" s="238">
        <v>192267</v>
      </c>
      <c r="D14" s="239">
        <v>47.43</v>
      </c>
      <c r="E14" s="18"/>
      <c r="F14" s="18"/>
      <c r="G14" s="18"/>
      <c r="H14" s="18"/>
      <c r="I14" s="18"/>
      <c r="J14" s="18"/>
      <c r="K14" s="18"/>
      <c r="L14" s="18"/>
      <c r="M14" s="18"/>
    </row>
    <row r="15" spans="1:13" ht="14.25" customHeight="1">
      <c r="A15" s="237" t="s">
        <v>84</v>
      </c>
      <c r="B15" s="238">
        <v>437326</v>
      </c>
      <c r="C15" s="238">
        <v>433591</v>
      </c>
      <c r="D15" s="192" t="s">
        <v>152</v>
      </c>
      <c r="E15" s="2"/>
      <c r="F15" s="18"/>
      <c r="G15" s="18"/>
      <c r="H15" s="18"/>
      <c r="I15" s="18"/>
      <c r="J15" s="18"/>
      <c r="K15" s="18"/>
      <c r="L15" s="18"/>
      <c r="M15" s="18"/>
    </row>
    <row r="16" spans="1:13" ht="14.25" customHeight="1">
      <c r="A16" s="237" t="s">
        <v>116</v>
      </c>
      <c r="B16" s="238">
        <v>445564</v>
      </c>
      <c r="C16" s="293" t="s">
        <v>279</v>
      </c>
      <c r="D16" s="293"/>
      <c r="E16" s="2"/>
      <c r="F16" s="18"/>
      <c r="G16" s="18"/>
      <c r="H16" s="18"/>
      <c r="I16" s="18"/>
      <c r="J16" s="18"/>
      <c r="K16" s="18"/>
      <c r="L16" s="18"/>
      <c r="M16" s="18"/>
    </row>
    <row r="17" spans="1:13" ht="14.25" customHeight="1">
      <c r="A17" s="237">
        <v>2074</v>
      </c>
      <c r="B17" s="238">
        <v>463700</v>
      </c>
      <c r="C17" s="293"/>
      <c r="D17" s="293"/>
      <c r="E17" s="2"/>
      <c r="F17" s="18"/>
      <c r="G17" s="18"/>
      <c r="H17" s="18"/>
      <c r="I17" s="18"/>
      <c r="J17" s="18"/>
      <c r="K17" s="18"/>
      <c r="L17" s="18"/>
      <c r="M17" s="18"/>
    </row>
    <row r="18" spans="1:13" ht="14.25" customHeight="1">
      <c r="A18" s="237">
        <v>2075</v>
      </c>
      <c r="B18" s="238">
        <v>475003</v>
      </c>
      <c r="C18" s="293"/>
      <c r="D18" s="293"/>
      <c r="E18" s="2"/>
      <c r="F18" s="18"/>
      <c r="G18" s="18"/>
      <c r="H18" s="18"/>
      <c r="I18" s="18"/>
      <c r="J18" s="18"/>
      <c r="K18" s="18"/>
      <c r="L18" s="18"/>
      <c r="M18" s="18"/>
    </row>
    <row r="19" spans="1:13" ht="14.25" customHeight="1">
      <c r="A19" s="237">
        <v>2076</v>
      </c>
      <c r="B19" s="238">
        <v>482983</v>
      </c>
      <c r="C19" s="293"/>
      <c r="D19" s="293"/>
      <c r="E19" s="2"/>
      <c r="F19" s="18"/>
      <c r="G19" s="18"/>
      <c r="H19" s="18"/>
      <c r="I19" s="18"/>
      <c r="J19" s="18"/>
      <c r="K19" s="18"/>
      <c r="L19" s="18"/>
      <c r="M19" s="18"/>
    </row>
    <row r="20" spans="1:13" ht="14.25" customHeight="1">
      <c r="A20" s="237">
        <v>2077</v>
      </c>
      <c r="B20" s="238">
        <v>484278</v>
      </c>
      <c r="C20" s="293"/>
      <c r="D20" s="293"/>
      <c r="E20" s="2"/>
      <c r="F20" s="18"/>
      <c r="G20" s="18"/>
      <c r="H20" s="18"/>
      <c r="I20" s="18"/>
      <c r="J20" s="18"/>
      <c r="K20" s="18"/>
      <c r="L20" s="18"/>
      <c r="M20" s="18"/>
    </row>
    <row r="21" spans="1:13" ht="14.25" customHeight="1">
      <c r="A21" s="237">
        <v>2078</v>
      </c>
      <c r="B21" s="238">
        <v>495648</v>
      </c>
      <c r="C21" s="293"/>
      <c r="D21" s="293"/>
      <c r="E21" s="2"/>
      <c r="F21" s="18"/>
      <c r="G21" s="18"/>
      <c r="H21" s="18"/>
      <c r="I21" s="18"/>
      <c r="J21" s="18"/>
      <c r="K21" s="18"/>
      <c r="L21" s="18"/>
      <c r="M21" s="18"/>
    </row>
    <row r="22" spans="1:13" s="163" customFormat="1">
      <c r="A22" s="291" t="s">
        <v>280</v>
      </c>
      <c r="B22" s="291"/>
      <c r="C22" s="291"/>
      <c r="D22" s="291"/>
      <c r="E22" s="162"/>
      <c r="F22" s="162"/>
      <c r="G22" s="162"/>
      <c r="H22" s="162"/>
      <c r="I22" s="162"/>
      <c r="J22" s="162"/>
      <c r="K22" s="162"/>
      <c r="L22" s="162"/>
      <c r="M22" s="162"/>
    </row>
    <row r="23" spans="1:13" s="163" customFormat="1">
      <c r="A23" s="291" t="s">
        <v>444</v>
      </c>
      <c r="B23" s="291"/>
      <c r="C23" s="291"/>
      <c r="E23" s="162"/>
      <c r="F23" s="162"/>
      <c r="G23" s="162"/>
      <c r="H23" s="162"/>
      <c r="I23" s="162"/>
      <c r="J23" s="162"/>
      <c r="K23" s="162"/>
      <c r="L23" s="162"/>
      <c r="M23" s="162"/>
    </row>
    <row r="24" spans="1:13" ht="21">
      <c r="A24" s="3"/>
      <c r="B24" s="3"/>
      <c r="C24" s="3"/>
      <c r="D24" s="3"/>
      <c r="E24" s="18"/>
      <c r="F24" s="18"/>
      <c r="G24" s="18"/>
      <c r="H24" s="18"/>
      <c r="I24" s="18"/>
      <c r="J24" s="18"/>
      <c r="K24" s="18"/>
      <c r="L24" s="18"/>
      <c r="M24" s="18"/>
    </row>
    <row r="25" spans="1:13" ht="21">
      <c r="D25" s="3"/>
      <c r="E25" s="18"/>
      <c r="F25" s="18"/>
      <c r="G25" s="18"/>
      <c r="H25" s="18"/>
      <c r="I25" s="18"/>
      <c r="J25" s="18"/>
      <c r="K25" s="18"/>
      <c r="L25" s="18"/>
      <c r="M25" s="18"/>
    </row>
    <row r="26" spans="1:13" ht="21">
      <c r="A26" s="3"/>
      <c r="B26" s="3"/>
      <c r="C26" s="3"/>
      <c r="D26" s="3"/>
      <c r="E26" s="18"/>
      <c r="F26" s="18"/>
      <c r="G26" s="18"/>
      <c r="H26" s="18"/>
      <c r="I26" s="18"/>
      <c r="J26" s="18"/>
      <c r="K26" s="18"/>
      <c r="L26" s="18"/>
      <c r="M26" s="18"/>
    </row>
  </sheetData>
  <mergeCells count="4">
    <mergeCell ref="A22:D22"/>
    <mergeCell ref="A1:D1"/>
    <mergeCell ref="A23:C23"/>
    <mergeCell ref="C16:D21"/>
  </mergeCells>
  <phoneticPr fontId="2" type="noConversion"/>
  <printOptions horizontalCentered="1" verticalCentered="1"/>
  <pageMargins left="0.7" right="0.7" top="0.75" bottom="0.75" header="0.3" footer="0.3"/>
  <pageSetup paperSize="13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view="pageBreakPreview" zoomScale="115" zoomScaleNormal="125" zoomScaleSheetLayoutView="115" workbookViewId="0">
      <selection sqref="A1:N1"/>
    </sheetView>
  </sheetViews>
  <sheetFormatPr defaultColWidth="8.77734375" defaultRowHeight="19.5"/>
  <cols>
    <col min="1" max="1" width="5.77734375" style="22" customWidth="1"/>
    <col min="2" max="13" width="8.44140625" style="22" customWidth="1"/>
    <col min="14" max="16384" width="8.77734375" style="22"/>
  </cols>
  <sheetData>
    <row r="1" spans="1:16" ht="29.25" customHeight="1">
      <c r="A1" s="299" t="s">
        <v>223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</row>
    <row r="2" spans="1:16">
      <c r="A2" s="301" t="s">
        <v>439</v>
      </c>
      <c r="B2" s="300" t="s">
        <v>86</v>
      </c>
      <c r="C2" s="300"/>
      <c r="D2" s="300"/>
      <c r="E2" s="300"/>
      <c r="F2" s="300"/>
      <c r="G2" s="300"/>
      <c r="H2" s="300" t="s">
        <v>87</v>
      </c>
      <c r="I2" s="300"/>
      <c r="J2" s="300"/>
      <c r="K2" s="300"/>
      <c r="L2" s="300"/>
      <c r="M2" s="300"/>
      <c r="N2" s="300"/>
    </row>
    <row r="3" spans="1:16">
      <c r="A3" s="301"/>
      <c r="B3" s="300" t="s">
        <v>88</v>
      </c>
      <c r="C3" s="300"/>
      <c r="D3" s="300"/>
      <c r="E3" s="300" t="s">
        <v>89</v>
      </c>
      <c r="F3" s="300"/>
      <c r="G3" s="300"/>
      <c r="H3" s="300" t="s">
        <v>88</v>
      </c>
      <c r="I3" s="300"/>
      <c r="J3" s="300"/>
      <c r="K3" s="300"/>
      <c r="L3" s="300" t="s">
        <v>89</v>
      </c>
      <c r="M3" s="300"/>
      <c r="N3" s="300"/>
    </row>
    <row r="4" spans="1:16" s="23" customFormat="1">
      <c r="A4" s="301"/>
      <c r="B4" s="167" t="s">
        <v>90</v>
      </c>
      <c r="C4" s="167" t="s">
        <v>91</v>
      </c>
      <c r="D4" s="167" t="s">
        <v>1</v>
      </c>
      <c r="E4" s="167" t="s">
        <v>90</v>
      </c>
      <c r="F4" s="167" t="s">
        <v>91</v>
      </c>
      <c r="G4" s="167" t="s">
        <v>1</v>
      </c>
      <c r="H4" s="167" t="s">
        <v>90</v>
      </c>
      <c r="I4" s="167" t="s">
        <v>91</v>
      </c>
      <c r="J4" s="167" t="s">
        <v>111</v>
      </c>
      <c r="K4" s="167" t="s">
        <v>1</v>
      </c>
      <c r="L4" s="167" t="s">
        <v>90</v>
      </c>
      <c r="M4" s="167" t="s">
        <v>91</v>
      </c>
      <c r="N4" s="167" t="s">
        <v>1</v>
      </c>
    </row>
    <row r="5" spans="1:16">
      <c r="A5" s="298">
        <v>2069</v>
      </c>
      <c r="B5" s="295">
        <v>139885</v>
      </c>
      <c r="C5" s="295">
        <v>124866</v>
      </c>
      <c r="D5" s="295">
        <v>264751</v>
      </c>
      <c r="E5" s="51">
        <v>58596</v>
      </c>
      <c r="F5" s="51">
        <v>46787</v>
      </c>
      <c r="G5" s="51">
        <v>105383</v>
      </c>
      <c r="H5" s="295">
        <v>128288</v>
      </c>
      <c r="I5" s="295">
        <v>118796</v>
      </c>
      <c r="J5" s="50"/>
      <c r="K5" s="295">
        <v>251415</v>
      </c>
      <c r="L5" s="51">
        <v>59311</v>
      </c>
      <c r="M5" s="51">
        <v>49971</v>
      </c>
      <c r="N5" s="51">
        <v>111354</v>
      </c>
      <c r="O5" s="24"/>
    </row>
    <row r="6" spans="1:16">
      <c r="A6" s="298"/>
      <c r="B6" s="295"/>
      <c r="C6" s="295"/>
      <c r="D6" s="295"/>
      <c r="E6" s="52">
        <v>0.41889999999999999</v>
      </c>
      <c r="F6" s="52">
        <v>0.37469999999999998</v>
      </c>
      <c r="G6" s="52">
        <v>0.39800000000000002</v>
      </c>
      <c r="H6" s="295"/>
      <c r="I6" s="295"/>
      <c r="J6" s="50"/>
      <c r="K6" s="295"/>
      <c r="L6" s="52">
        <v>0.46229999999999999</v>
      </c>
      <c r="M6" s="52">
        <v>0.42059999999999997</v>
      </c>
      <c r="N6" s="52">
        <v>0.44290000000000002</v>
      </c>
      <c r="O6" s="24"/>
    </row>
    <row r="7" spans="1:16">
      <c r="A7" s="298">
        <v>2070</v>
      </c>
      <c r="B7" s="295">
        <v>121035</v>
      </c>
      <c r="C7" s="295">
        <v>104338</v>
      </c>
      <c r="D7" s="295">
        <v>225373</v>
      </c>
      <c r="E7" s="51">
        <v>58315</v>
      </c>
      <c r="F7" s="51">
        <v>48202</v>
      </c>
      <c r="G7" s="51">
        <v>106517</v>
      </c>
      <c r="H7" s="295">
        <v>116581</v>
      </c>
      <c r="I7" s="295">
        <v>111643</v>
      </c>
      <c r="J7" s="50"/>
      <c r="K7" s="295">
        <v>228224</v>
      </c>
      <c r="L7" s="51">
        <v>52951</v>
      </c>
      <c r="M7" s="51">
        <v>47679</v>
      </c>
      <c r="N7" s="51">
        <v>100630</v>
      </c>
      <c r="O7" s="24"/>
    </row>
    <row r="8" spans="1:16">
      <c r="A8" s="298"/>
      <c r="B8" s="295"/>
      <c r="C8" s="295"/>
      <c r="D8" s="295"/>
      <c r="E8" s="52">
        <v>0.48180000000000001</v>
      </c>
      <c r="F8" s="52">
        <v>0.46200000000000002</v>
      </c>
      <c r="G8" s="52">
        <v>0.47260000000000002</v>
      </c>
      <c r="H8" s="295"/>
      <c r="I8" s="295"/>
      <c r="J8" s="50"/>
      <c r="K8" s="295"/>
      <c r="L8" s="52">
        <v>0.45419999999999999</v>
      </c>
      <c r="M8" s="52">
        <v>0.42709999999999998</v>
      </c>
      <c r="N8" s="52">
        <v>0.44090000000000001</v>
      </c>
      <c r="O8" s="24"/>
    </row>
    <row r="9" spans="1:16">
      <c r="A9" s="298">
        <v>2071</v>
      </c>
      <c r="B9" s="295">
        <v>185644</v>
      </c>
      <c r="C9" s="295">
        <v>187846</v>
      </c>
      <c r="D9" s="295">
        <v>373490</v>
      </c>
      <c r="E9" s="51">
        <v>82842</v>
      </c>
      <c r="F9" s="51">
        <v>89945</v>
      </c>
      <c r="G9" s="51">
        <v>163847</v>
      </c>
      <c r="H9" s="295">
        <v>223503</v>
      </c>
      <c r="I9" s="295">
        <v>160185</v>
      </c>
      <c r="J9" s="50"/>
      <c r="K9" s="295">
        <v>383688</v>
      </c>
      <c r="L9" s="51">
        <v>82813</v>
      </c>
      <c r="M9" s="51">
        <v>61979</v>
      </c>
      <c r="N9" s="51">
        <v>139562</v>
      </c>
      <c r="O9" s="24"/>
    </row>
    <row r="10" spans="1:16">
      <c r="A10" s="298"/>
      <c r="B10" s="295"/>
      <c r="C10" s="295"/>
      <c r="D10" s="295"/>
      <c r="E10" s="52">
        <v>0.44619999999999999</v>
      </c>
      <c r="F10" s="52">
        <v>0.4788</v>
      </c>
      <c r="G10" s="52">
        <v>0.43869999999999998</v>
      </c>
      <c r="H10" s="295"/>
      <c r="I10" s="295"/>
      <c r="J10" s="50"/>
      <c r="K10" s="295"/>
      <c r="L10" s="52">
        <v>0.3705</v>
      </c>
      <c r="M10" s="52">
        <v>0.38690000000000002</v>
      </c>
      <c r="N10" s="52">
        <v>0.36370000000000002</v>
      </c>
      <c r="O10" s="24"/>
    </row>
    <row r="11" spans="1:16">
      <c r="A11" s="298">
        <v>2072</v>
      </c>
      <c r="B11" s="295">
        <v>138430</v>
      </c>
      <c r="C11" s="295">
        <v>127914</v>
      </c>
      <c r="D11" s="295">
        <f>SUM(B11:C12)</f>
        <v>266344</v>
      </c>
      <c r="E11" s="51">
        <v>71156</v>
      </c>
      <c r="F11" s="51">
        <v>64937</v>
      </c>
      <c r="G11" s="51">
        <v>136093</v>
      </c>
      <c r="H11" s="295">
        <v>110578</v>
      </c>
      <c r="I11" s="295">
        <v>106000</v>
      </c>
      <c r="J11" s="50"/>
      <c r="K11" s="295">
        <v>216198</v>
      </c>
      <c r="L11" s="51">
        <v>59056</v>
      </c>
      <c r="M11" s="51">
        <v>55109</v>
      </c>
      <c r="N11" s="51">
        <v>114165</v>
      </c>
      <c r="O11" s="24"/>
    </row>
    <row r="12" spans="1:16">
      <c r="A12" s="298"/>
      <c r="B12" s="295"/>
      <c r="C12" s="295"/>
      <c r="D12" s="295"/>
      <c r="E12" s="52">
        <v>0.51400000000000001</v>
      </c>
      <c r="F12" s="52">
        <v>0.50800000000000001</v>
      </c>
      <c r="G12" s="52">
        <v>0.51100000000000001</v>
      </c>
      <c r="H12" s="295"/>
      <c r="I12" s="295"/>
      <c r="J12" s="50"/>
      <c r="K12" s="295"/>
      <c r="L12" s="52">
        <v>0.53410000000000002</v>
      </c>
      <c r="M12" s="52">
        <v>0.51990000000000003</v>
      </c>
      <c r="N12" s="52">
        <v>0.52810000000000001</v>
      </c>
      <c r="O12" s="24"/>
      <c r="P12" s="21"/>
    </row>
    <row r="13" spans="1:16">
      <c r="A13" s="298">
        <v>2073</v>
      </c>
      <c r="B13" s="296">
        <v>163966</v>
      </c>
      <c r="C13" s="296">
        <v>183782</v>
      </c>
      <c r="D13" s="296">
        <v>347748</v>
      </c>
      <c r="E13" s="302" t="s">
        <v>117</v>
      </c>
      <c r="F13" s="303"/>
      <c r="G13" s="304"/>
      <c r="H13" s="296">
        <v>120500</v>
      </c>
      <c r="I13" s="296">
        <v>117081</v>
      </c>
      <c r="J13" s="49"/>
      <c r="K13" s="296">
        <v>237581</v>
      </c>
      <c r="L13" s="49">
        <v>62169</v>
      </c>
      <c r="M13" s="53">
        <v>55158</v>
      </c>
      <c r="N13" s="49">
        <v>117327</v>
      </c>
      <c r="O13" s="24"/>
      <c r="P13" s="21"/>
    </row>
    <row r="14" spans="1:16">
      <c r="A14" s="298"/>
      <c r="B14" s="296"/>
      <c r="C14" s="296"/>
      <c r="D14" s="296"/>
      <c r="E14" s="305"/>
      <c r="F14" s="306"/>
      <c r="G14" s="307"/>
      <c r="H14" s="296"/>
      <c r="I14" s="296"/>
      <c r="J14" s="49"/>
      <c r="K14" s="296"/>
      <c r="L14" s="54">
        <v>0.51590000000000003</v>
      </c>
      <c r="M14" s="55">
        <v>0.47110000000000002</v>
      </c>
      <c r="N14" s="54">
        <v>0.49380000000000002</v>
      </c>
      <c r="O14" s="24"/>
      <c r="P14" s="21"/>
    </row>
    <row r="15" spans="1:16">
      <c r="A15" s="165">
        <v>2074</v>
      </c>
      <c r="B15" s="49">
        <v>161700</v>
      </c>
      <c r="C15" s="49">
        <v>171191</v>
      </c>
      <c r="D15" s="49">
        <v>332891</v>
      </c>
      <c r="E15" s="305"/>
      <c r="F15" s="306"/>
      <c r="G15" s="307"/>
      <c r="H15" s="49">
        <v>139743</v>
      </c>
      <c r="I15" s="49">
        <v>159932</v>
      </c>
      <c r="J15" s="49"/>
      <c r="K15" s="49">
        <v>299675</v>
      </c>
      <c r="L15" s="302" t="s">
        <v>117</v>
      </c>
      <c r="M15" s="303"/>
      <c r="N15" s="304"/>
      <c r="O15" s="24"/>
      <c r="P15" s="21"/>
    </row>
    <row r="16" spans="1:16">
      <c r="A16" s="165">
        <v>2075</v>
      </c>
      <c r="B16" s="49">
        <v>170277</v>
      </c>
      <c r="C16" s="49">
        <v>179326</v>
      </c>
      <c r="D16" s="49">
        <v>349603</v>
      </c>
      <c r="E16" s="308"/>
      <c r="F16" s="309"/>
      <c r="G16" s="310"/>
      <c r="H16" s="49">
        <v>138777</v>
      </c>
      <c r="I16" s="49">
        <v>153376</v>
      </c>
      <c r="J16" s="49"/>
      <c r="K16" s="49">
        <f>SUM(H16:I16)</f>
        <v>292153</v>
      </c>
      <c r="L16" s="305"/>
      <c r="M16" s="306"/>
      <c r="N16" s="307"/>
      <c r="O16" s="24"/>
      <c r="P16" s="21"/>
    </row>
    <row r="17" spans="1:16">
      <c r="A17" s="165">
        <v>2076</v>
      </c>
      <c r="B17" s="311" t="s">
        <v>222</v>
      </c>
      <c r="C17" s="312"/>
      <c r="D17" s="312"/>
      <c r="E17" s="312"/>
      <c r="F17" s="312"/>
      <c r="G17" s="313"/>
      <c r="H17" s="49">
        <v>148400</v>
      </c>
      <c r="I17" s="49">
        <v>161916</v>
      </c>
      <c r="J17" s="49"/>
      <c r="K17" s="49">
        <f>SUM(H17:I17)</f>
        <v>310316</v>
      </c>
      <c r="L17" s="305"/>
      <c r="M17" s="306"/>
      <c r="N17" s="307"/>
      <c r="O17" s="24"/>
      <c r="P17" s="21"/>
    </row>
    <row r="18" spans="1:16">
      <c r="A18" s="165">
        <v>2077</v>
      </c>
      <c r="B18" s="311" t="s">
        <v>222</v>
      </c>
      <c r="C18" s="312"/>
      <c r="D18" s="312"/>
      <c r="E18" s="312"/>
      <c r="F18" s="312"/>
      <c r="G18" s="313"/>
      <c r="H18" s="49">
        <v>165735</v>
      </c>
      <c r="I18" s="49">
        <v>172953</v>
      </c>
      <c r="J18" s="49"/>
      <c r="K18" s="49">
        <v>338688</v>
      </c>
      <c r="L18" s="305"/>
      <c r="M18" s="306"/>
      <c r="N18" s="307"/>
      <c r="O18" s="24"/>
      <c r="P18" s="21"/>
    </row>
    <row r="19" spans="1:16">
      <c r="A19" s="166">
        <v>2078</v>
      </c>
      <c r="B19" s="297" t="s">
        <v>222</v>
      </c>
      <c r="C19" s="297"/>
      <c r="D19" s="297"/>
      <c r="E19" s="297"/>
      <c r="F19" s="297"/>
      <c r="G19" s="297"/>
      <c r="H19" s="49">
        <v>185979</v>
      </c>
      <c r="I19" s="49">
        <v>190845</v>
      </c>
      <c r="J19" s="49">
        <v>67</v>
      </c>
      <c r="K19" s="49">
        <v>376891</v>
      </c>
      <c r="L19" s="308"/>
      <c r="M19" s="309"/>
      <c r="N19" s="310"/>
    </row>
    <row r="20" spans="1:16" ht="16.5" customHeight="1">
      <c r="A20" s="294" t="s">
        <v>446</v>
      </c>
      <c r="B20" s="294"/>
      <c r="C20" s="294"/>
      <c r="D20" s="294"/>
      <c r="E20" s="294"/>
      <c r="F20" s="294"/>
      <c r="G20" s="294"/>
      <c r="H20" s="294"/>
      <c r="I20" s="294"/>
      <c r="J20" s="294"/>
      <c r="K20" s="294"/>
      <c r="L20" s="294"/>
      <c r="M20" s="294"/>
      <c r="N20" s="294"/>
      <c r="O20" s="164"/>
      <c r="P20" s="164"/>
    </row>
    <row r="21" spans="1:16" ht="22.5" customHeight="1">
      <c r="A21" s="257" t="s">
        <v>440</v>
      </c>
      <c r="B21" s="258"/>
      <c r="C21" s="258"/>
      <c r="D21" s="258"/>
      <c r="E21" s="258"/>
      <c r="F21" s="258"/>
      <c r="G21" s="258"/>
      <c r="H21" s="258"/>
      <c r="I21" s="258"/>
      <c r="J21" s="258"/>
      <c r="K21" s="258"/>
      <c r="L21" s="258"/>
      <c r="M21" s="258"/>
      <c r="N21" s="259"/>
      <c r="O21" s="164"/>
      <c r="P21" s="164"/>
    </row>
    <row r="22" spans="1:16" ht="17.25" customHeight="1">
      <c r="H22" s="24"/>
    </row>
    <row r="23" spans="1:16" ht="17.25" customHeight="1"/>
    <row r="24" spans="1:16" ht="17.25" customHeight="1"/>
    <row r="25" spans="1:16" ht="17.25" customHeight="1"/>
    <row r="26" spans="1:16" ht="17.25" customHeight="1"/>
    <row r="27" spans="1:16" ht="15" customHeight="1"/>
    <row r="28" spans="1:16" s="164" customFormat="1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</row>
    <row r="29" spans="1:16" s="164" customFormat="1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</row>
  </sheetData>
  <mergeCells count="49">
    <mergeCell ref="L15:N19"/>
    <mergeCell ref="B18:G18"/>
    <mergeCell ref="I13:I14"/>
    <mergeCell ref="B17:G17"/>
    <mergeCell ref="C13:C14"/>
    <mergeCell ref="B11:B12"/>
    <mergeCell ref="A9:A10"/>
    <mergeCell ref="B9:B10"/>
    <mergeCell ref="H13:H14"/>
    <mergeCell ref="E3:G3"/>
    <mergeCell ref="A13:A14"/>
    <mergeCell ref="B13:B14"/>
    <mergeCell ref="D11:D12"/>
    <mergeCell ref="E13:G16"/>
    <mergeCell ref="D13:D14"/>
    <mergeCell ref="A11:A12"/>
    <mergeCell ref="H11:H12"/>
    <mergeCell ref="D7:D8"/>
    <mergeCell ref="C5:C6"/>
    <mergeCell ref="D5:D6"/>
    <mergeCell ref="C7:C8"/>
    <mergeCell ref="H5:H6"/>
    <mergeCell ref="C11:C12"/>
    <mergeCell ref="C9:C10"/>
    <mergeCell ref="D9:D10"/>
    <mergeCell ref="H9:H10"/>
    <mergeCell ref="A1:N1"/>
    <mergeCell ref="H2:N2"/>
    <mergeCell ref="H3:K3"/>
    <mergeCell ref="L3:N3"/>
    <mergeCell ref="A2:A4"/>
    <mergeCell ref="B2:G2"/>
    <mergeCell ref="B3:D3"/>
    <mergeCell ref="A20:N20"/>
    <mergeCell ref="I11:I12"/>
    <mergeCell ref="K13:K14"/>
    <mergeCell ref="B19:G19"/>
    <mergeCell ref="K5:K6"/>
    <mergeCell ref="K7:K8"/>
    <mergeCell ref="K9:K10"/>
    <mergeCell ref="K11:K12"/>
    <mergeCell ref="I9:I10"/>
    <mergeCell ref="I5:I6"/>
    <mergeCell ref="H7:H8"/>
    <mergeCell ref="I7:I8"/>
    <mergeCell ref="A7:A8"/>
    <mergeCell ref="B7:B8"/>
    <mergeCell ref="B5:B6"/>
    <mergeCell ref="A5:A6"/>
  </mergeCells>
  <printOptions horizontalCentered="1" verticalCentered="1"/>
  <pageMargins left="0.7" right="0.7" top="0.75" bottom="0.75" header="0.3" footer="0.3"/>
  <pageSetup paperSize="138" scale="88" fitToHeight="0" orientation="landscape" r:id="rId1"/>
  <colBreaks count="1" manualBreakCount="1">
    <brk id="1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view="pageBreakPreview" zoomScaleNormal="160" zoomScaleSheetLayoutView="100" workbookViewId="0">
      <selection sqref="A1:I1"/>
    </sheetView>
  </sheetViews>
  <sheetFormatPr defaultColWidth="8.77734375" defaultRowHeight="12.75"/>
  <cols>
    <col min="1" max="1" width="8.77734375" style="18" customWidth="1"/>
    <col min="2" max="9" width="15.77734375" style="18" customWidth="1"/>
    <col min="10" max="16384" width="8.77734375" style="18"/>
  </cols>
  <sheetData>
    <row r="1" spans="1:9" ht="42" customHeight="1">
      <c r="A1" s="314" t="s">
        <v>282</v>
      </c>
      <c r="B1" s="314"/>
      <c r="C1" s="314"/>
      <c r="D1" s="314"/>
      <c r="E1" s="314"/>
      <c r="F1" s="314"/>
      <c r="G1" s="314"/>
      <c r="H1" s="314"/>
      <c r="I1" s="314"/>
    </row>
    <row r="2" spans="1:9" ht="19.5">
      <c r="A2" s="315" t="s">
        <v>281</v>
      </c>
      <c r="B2" s="315"/>
      <c r="C2" s="315"/>
      <c r="D2" s="315"/>
      <c r="E2" s="315"/>
      <c r="F2" s="315"/>
      <c r="G2" s="315"/>
      <c r="H2" s="315"/>
      <c r="I2" s="315"/>
    </row>
    <row r="3" spans="1:9" ht="19.5">
      <c r="A3" s="290" t="s">
        <v>213</v>
      </c>
      <c r="B3" s="317" t="s">
        <v>214</v>
      </c>
      <c r="C3" s="318"/>
      <c r="D3" s="317" t="s">
        <v>215</v>
      </c>
      <c r="E3" s="318"/>
      <c r="F3" s="317" t="s">
        <v>216</v>
      </c>
      <c r="G3" s="318"/>
      <c r="H3" s="317" t="s">
        <v>217</v>
      </c>
      <c r="I3" s="318"/>
    </row>
    <row r="4" spans="1:9" ht="19.5">
      <c r="A4" s="290"/>
      <c r="B4" s="175" t="s">
        <v>218</v>
      </c>
      <c r="C4" s="175" t="s">
        <v>219</v>
      </c>
      <c r="D4" s="175" t="s">
        <v>220</v>
      </c>
      <c r="E4" s="175" t="s">
        <v>219</v>
      </c>
      <c r="F4" s="175" t="s">
        <v>220</v>
      </c>
      <c r="G4" s="175" t="s">
        <v>219</v>
      </c>
      <c r="H4" s="176" t="s">
        <v>220</v>
      </c>
      <c r="I4" s="177" t="s">
        <v>219</v>
      </c>
    </row>
    <row r="5" spans="1:9" ht="19.5">
      <c r="A5" s="172">
        <v>2069</v>
      </c>
      <c r="B5" s="49">
        <v>34298</v>
      </c>
      <c r="C5" s="49">
        <v>4577</v>
      </c>
      <c r="D5" s="49">
        <v>14447</v>
      </c>
      <c r="E5" s="49">
        <v>1823</v>
      </c>
      <c r="F5" s="49">
        <v>8416</v>
      </c>
      <c r="G5" s="144">
        <v>878</v>
      </c>
      <c r="H5" s="49">
        <v>3596</v>
      </c>
      <c r="I5" s="49">
        <v>547.053</v>
      </c>
    </row>
    <row r="6" spans="1:9" ht="19.5">
      <c r="A6" s="172">
        <v>2070</v>
      </c>
      <c r="B6" s="49">
        <v>34743</v>
      </c>
      <c r="C6" s="49">
        <v>4402</v>
      </c>
      <c r="D6" s="49">
        <v>14867</v>
      </c>
      <c r="E6" s="49">
        <v>1828</v>
      </c>
      <c r="F6" s="49">
        <v>8726</v>
      </c>
      <c r="G6" s="144">
        <v>897</v>
      </c>
      <c r="H6" s="49">
        <v>3596</v>
      </c>
      <c r="I6" s="49">
        <v>516.16600000000005</v>
      </c>
    </row>
    <row r="7" spans="1:9" ht="19.5">
      <c r="A7" s="172">
        <v>2071</v>
      </c>
      <c r="B7" s="49">
        <v>34335</v>
      </c>
      <c r="C7" s="49">
        <v>4335</v>
      </c>
      <c r="D7" s="49">
        <v>14952</v>
      </c>
      <c r="E7" s="49">
        <v>1835</v>
      </c>
      <c r="F7" s="49">
        <v>8825</v>
      </c>
      <c r="G7" s="144">
        <v>901</v>
      </c>
      <c r="H7" s="49">
        <v>3659</v>
      </c>
      <c r="I7" s="49">
        <v>453.59699999999998</v>
      </c>
    </row>
    <row r="8" spans="1:9" ht="19.5">
      <c r="A8" s="172">
        <v>2072</v>
      </c>
      <c r="B8" s="49">
        <v>34362</v>
      </c>
      <c r="C8" s="49">
        <v>4265</v>
      </c>
      <c r="D8" s="49">
        <v>15091</v>
      </c>
      <c r="E8" s="49">
        <v>1863</v>
      </c>
      <c r="F8" s="49">
        <v>8968</v>
      </c>
      <c r="G8" s="144">
        <v>939</v>
      </c>
      <c r="H8" s="49">
        <v>3669</v>
      </c>
      <c r="I8" s="49">
        <v>757.178</v>
      </c>
    </row>
    <row r="9" spans="1:9" ht="19.5">
      <c r="A9" s="173">
        <v>2073</v>
      </c>
      <c r="B9" s="168">
        <v>34736</v>
      </c>
      <c r="C9" s="168">
        <v>4135</v>
      </c>
      <c r="D9" s="168">
        <v>15170</v>
      </c>
      <c r="E9" s="168">
        <v>1859</v>
      </c>
      <c r="F9" s="168">
        <v>9084</v>
      </c>
      <c r="G9" s="168">
        <v>959</v>
      </c>
      <c r="H9" s="169">
        <v>3761</v>
      </c>
      <c r="I9" s="170">
        <v>482.54199999999997</v>
      </c>
    </row>
    <row r="10" spans="1:9" ht="19.5">
      <c r="A10" s="174">
        <v>2074</v>
      </c>
      <c r="B10" s="171">
        <v>35211</v>
      </c>
      <c r="C10" s="171">
        <v>3970</v>
      </c>
      <c r="D10" s="171">
        <v>15632</v>
      </c>
      <c r="E10" s="171">
        <v>1867</v>
      </c>
      <c r="F10" s="171">
        <v>9171</v>
      </c>
      <c r="G10" s="171">
        <v>971</v>
      </c>
      <c r="H10" s="171">
        <v>3781</v>
      </c>
      <c r="I10" s="171">
        <v>584</v>
      </c>
    </row>
    <row r="11" spans="1:9" ht="19.5">
      <c r="A11" s="174">
        <v>2075</v>
      </c>
      <c r="B11" s="171">
        <v>34845</v>
      </c>
      <c r="C11" s="171">
        <v>3730</v>
      </c>
      <c r="D11" s="171">
        <v>16063</v>
      </c>
      <c r="E11" s="171">
        <v>1825</v>
      </c>
      <c r="F11" s="171">
        <v>9905</v>
      </c>
      <c r="G11" s="171">
        <v>1027</v>
      </c>
      <c r="H11" s="171">
        <v>3806</v>
      </c>
      <c r="I11" s="171">
        <v>632</v>
      </c>
    </row>
    <row r="12" spans="1:9" ht="19.5">
      <c r="A12" s="174">
        <v>2076</v>
      </c>
      <c r="B12" s="171">
        <v>35063</v>
      </c>
      <c r="C12" s="171">
        <v>3544</v>
      </c>
      <c r="D12" s="171">
        <v>16770</v>
      </c>
      <c r="E12" s="171">
        <v>1775</v>
      </c>
      <c r="F12" s="171">
        <v>10644</v>
      </c>
      <c r="G12" s="171">
        <v>1041</v>
      </c>
      <c r="H12" s="171">
        <v>4187</v>
      </c>
      <c r="I12" s="171">
        <v>662</v>
      </c>
    </row>
    <row r="13" spans="1:9" ht="19.5">
      <c r="A13" s="174">
        <v>2077</v>
      </c>
      <c r="B13" s="171">
        <v>35209</v>
      </c>
      <c r="C13" s="171">
        <v>3544</v>
      </c>
      <c r="D13" s="171">
        <v>16847</v>
      </c>
      <c r="E13" s="171">
        <v>1817</v>
      </c>
      <c r="F13" s="171">
        <v>10863</v>
      </c>
      <c r="G13" s="171">
        <v>1065</v>
      </c>
      <c r="H13" s="171">
        <v>4187</v>
      </c>
      <c r="I13" s="171">
        <v>680</v>
      </c>
    </row>
    <row r="14" spans="1:9" ht="19.5">
      <c r="A14" s="174">
        <v>2078</v>
      </c>
      <c r="B14" s="171">
        <v>34138</v>
      </c>
      <c r="C14" s="171">
        <v>3548</v>
      </c>
      <c r="D14" s="171">
        <v>17228</v>
      </c>
      <c r="E14" s="171">
        <v>1777</v>
      </c>
      <c r="F14" s="171">
        <v>10902</v>
      </c>
      <c r="G14" s="171">
        <v>1079</v>
      </c>
      <c r="H14" s="171">
        <v>4310</v>
      </c>
      <c r="I14" s="171">
        <v>687</v>
      </c>
    </row>
    <row r="15" spans="1:9" ht="19.5">
      <c r="A15" s="174">
        <v>2079</v>
      </c>
      <c r="B15" s="171">
        <v>35108</v>
      </c>
      <c r="C15" s="171">
        <v>3557</v>
      </c>
      <c r="D15" s="171">
        <v>17799</v>
      </c>
      <c r="E15" s="171">
        <v>1827</v>
      </c>
      <c r="F15" s="171">
        <v>11146</v>
      </c>
      <c r="G15" s="171">
        <v>1082</v>
      </c>
      <c r="H15" s="171">
        <v>4706</v>
      </c>
      <c r="I15" s="171">
        <v>748</v>
      </c>
    </row>
    <row r="16" spans="1:9" ht="17.25">
      <c r="A16" s="316" t="s">
        <v>306</v>
      </c>
      <c r="B16" s="316"/>
      <c r="C16" s="316"/>
      <c r="D16" s="316"/>
      <c r="E16" s="316"/>
      <c r="F16" s="316"/>
      <c r="G16" s="316"/>
      <c r="H16" s="316"/>
      <c r="I16" s="316"/>
    </row>
    <row r="26" spans="1:9" s="162" customFormat="1">
      <c r="A26" s="18"/>
      <c r="B26" s="18"/>
      <c r="C26" s="18"/>
      <c r="D26" s="18"/>
      <c r="E26" s="18"/>
      <c r="F26" s="18"/>
      <c r="G26" s="18"/>
      <c r="H26" s="18"/>
      <c r="I26" s="18"/>
    </row>
  </sheetData>
  <mergeCells count="8">
    <mergeCell ref="A1:I1"/>
    <mergeCell ref="A2:I2"/>
    <mergeCell ref="A3:A4"/>
    <mergeCell ref="A16:I16"/>
    <mergeCell ref="H3:I3"/>
    <mergeCell ref="F3:G3"/>
    <mergeCell ref="D3:E3"/>
    <mergeCell ref="B3:C3"/>
  </mergeCells>
  <printOptions horizontalCentered="1" verticalCentered="1"/>
  <pageMargins left="0.7" right="0.7" top="0.75" bottom="0.75" header="0.3" footer="0.3"/>
  <pageSetup paperSize="138" scale="7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0"/>
  <sheetViews>
    <sheetView view="pageBreakPreview" zoomScale="112" zoomScaleNormal="100" zoomScaleSheetLayoutView="112" workbookViewId="0">
      <selection sqref="A1:K1"/>
    </sheetView>
  </sheetViews>
  <sheetFormatPr defaultColWidth="14.44140625" defaultRowHeight="24"/>
  <cols>
    <col min="1" max="1" width="22.33203125" style="4" customWidth="1"/>
    <col min="2" max="2" width="9.109375" style="4" customWidth="1"/>
    <col min="3" max="9" width="8.33203125" style="4" customWidth="1"/>
    <col min="10" max="10" width="9.77734375" style="4" customWidth="1"/>
    <col min="11" max="11" width="6.6640625" style="4" customWidth="1"/>
    <col min="12" max="251" width="8.77734375" style="4" customWidth="1"/>
    <col min="252" max="16384" width="14.44140625" style="4"/>
  </cols>
  <sheetData>
    <row r="1" spans="1:11" ht="34.5" customHeight="1">
      <c r="A1" s="321" t="s">
        <v>447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</row>
    <row r="2" spans="1:11" ht="21" customHeight="1">
      <c r="A2" s="319" t="s">
        <v>92</v>
      </c>
      <c r="B2" s="320" t="s">
        <v>31</v>
      </c>
      <c r="C2" s="320"/>
      <c r="D2" s="320"/>
      <c r="E2" s="320"/>
      <c r="F2" s="320"/>
      <c r="G2" s="320"/>
      <c r="H2" s="320"/>
      <c r="I2" s="320"/>
      <c r="J2" s="320"/>
      <c r="K2" s="320"/>
    </row>
    <row r="3" spans="1:11" ht="19.5" customHeight="1">
      <c r="A3" s="319"/>
      <c r="B3" s="179" t="s">
        <v>61</v>
      </c>
      <c r="C3" s="179" t="s">
        <v>82</v>
      </c>
      <c r="D3" s="179" t="s">
        <v>128</v>
      </c>
      <c r="E3" s="179" t="s">
        <v>139</v>
      </c>
      <c r="F3" s="179" t="s">
        <v>272</v>
      </c>
      <c r="G3" s="179" t="s">
        <v>149</v>
      </c>
      <c r="H3" s="179" t="s">
        <v>168</v>
      </c>
      <c r="I3" s="179" t="s">
        <v>227</v>
      </c>
      <c r="J3" s="179" t="s">
        <v>273</v>
      </c>
      <c r="K3" s="179" t="s">
        <v>93</v>
      </c>
    </row>
    <row r="4" spans="1:11" ht="15.95" customHeight="1">
      <c r="A4" s="180" t="s">
        <v>258</v>
      </c>
      <c r="B4" s="147">
        <v>225</v>
      </c>
      <c r="C4" s="147">
        <v>196</v>
      </c>
      <c r="D4" s="147">
        <v>203</v>
      </c>
      <c r="E4" s="147">
        <v>169</v>
      </c>
      <c r="F4" s="147">
        <v>170</v>
      </c>
      <c r="G4" s="147">
        <v>356</v>
      </c>
      <c r="H4" s="147">
        <v>417</v>
      </c>
      <c r="I4" s="147">
        <v>430</v>
      </c>
      <c r="J4" s="68" t="s">
        <v>278</v>
      </c>
      <c r="K4" s="9" t="s">
        <v>79</v>
      </c>
    </row>
    <row r="5" spans="1:11" ht="15.95" customHeight="1">
      <c r="A5" s="180" t="s">
        <v>259</v>
      </c>
      <c r="B5" s="147">
        <v>54</v>
      </c>
      <c r="C5" s="147">
        <v>43</v>
      </c>
      <c r="D5" s="147">
        <v>43</v>
      </c>
      <c r="E5" s="147">
        <v>50</v>
      </c>
      <c r="F5" s="147">
        <v>46</v>
      </c>
      <c r="G5" s="147">
        <v>95</v>
      </c>
      <c r="H5" s="147">
        <v>108</v>
      </c>
      <c r="I5" s="147">
        <v>98</v>
      </c>
      <c r="J5" s="68" t="s">
        <v>278</v>
      </c>
      <c r="K5" s="9" t="s">
        <v>79</v>
      </c>
    </row>
    <row r="6" spans="1:11" ht="15.95" customHeight="1">
      <c r="A6" s="180" t="s">
        <v>260</v>
      </c>
      <c r="B6" s="147">
        <v>8</v>
      </c>
      <c r="C6" s="99" t="s">
        <v>0</v>
      </c>
      <c r="D6" s="147">
        <v>8</v>
      </c>
      <c r="E6" s="147">
        <v>12</v>
      </c>
      <c r="F6" s="147">
        <v>0</v>
      </c>
      <c r="G6" s="147">
        <v>36</v>
      </c>
      <c r="H6" s="147">
        <v>38</v>
      </c>
      <c r="I6" s="147">
        <v>59</v>
      </c>
      <c r="J6" s="68" t="s">
        <v>278</v>
      </c>
      <c r="K6" s="9" t="s">
        <v>79</v>
      </c>
    </row>
    <row r="7" spans="1:11" ht="15.95" customHeight="1">
      <c r="A7" s="180" t="s">
        <v>261</v>
      </c>
      <c r="B7" s="147">
        <v>12</v>
      </c>
      <c r="C7" s="147">
        <v>18</v>
      </c>
      <c r="D7" s="147">
        <v>21</v>
      </c>
      <c r="E7" s="147">
        <v>15</v>
      </c>
      <c r="F7" s="147">
        <v>25</v>
      </c>
      <c r="G7" s="147">
        <v>116</v>
      </c>
      <c r="H7" s="147">
        <v>321</v>
      </c>
      <c r="I7" s="147">
        <v>497</v>
      </c>
      <c r="J7" s="68" t="s">
        <v>278</v>
      </c>
      <c r="K7" s="9" t="s">
        <v>79</v>
      </c>
    </row>
    <row r="8" spans="1:11" ht="15.95" customHeight="1">
      <c r="A8" s="180" t="s">
        <v>262</v>
      </c>
      <c r="B8" s="147">
        <v>4</v>
      </c>
      <c r="C8" s="147">
        <v>8</v>
      </c>
      <c r="D8" s="147">
        <v>9</v>
      </c>
      <c r="E8" s="147">
        <v>15</v>
      </c>
      <c r="F8" s="147">
        <v>14</v>
      </c>
      <c r="G8" s="147">
        <v>45</v>
      </c>
      <c r="H8" s="147">
        <v>93</v>
      </c>
      <c r="I8" s="147">
        <v>248</v>
      </c>
      <c r="J8" s="68" t="s">
        <v>278</v>
      </c>
      <c r="K8" s="9" t="s">
        <v>79</v>
      </c>
    </row>
    <row r="9" spans="1:11" ht="15.95" customHeight="1">
      <c r="A9" s="180" t="s">
        <v>257</v>
      </c>
      <c r="B9" s="147">
        <v>19</v>
      </c>
      <c r="C9" s="147">
        <v>11</v>
      </c>
      <c r="D9" s="147">
        <v>16</v>
      </c>
      <c r="E9" s="147">
        <v>19</v>
      </c>
      <c r="F9" s="147">
        <v>21</v>
      </c>
      <c r="G9" s="147">
        <v>46</v>
      </c>
      <c r="H9" s="147">
        <v>85</v>
      </c>
      <c r="I9" s="147">
        <v>184</v>
      </c>
      <c r="J9" s="68" t="s">
        <v>278</v>
      </c>
      <c r="K9" s="9" t="s">
        <v>79</v>
      </c>
    </row>
    <row r="10" spans="1:11" ht="15.95" customHeight="1">
      <c r="A10" s="180" t="s">
        <v>263</v>
      </c>
      <c r="B10" s="147">
        <v>5</v>
      </c>
      <c r="C10" s="147">
        <v>5</v>
      </c>
      <c r="D10" s="147">
        <v>5</v>
      </c>
      <c r="E10" s="147">
        <v>5</v>
      </c>
      <c r="F10" s="147">
        <v>5</v>
      </c>
      <c r="G10" s="147">
        <v>10</v>
      </c>
      <c r="H10" s="147">
        <v>5</v>
      </c>
      <c r="I10" s="147">
        <v>5</v>
      </c>
      <c r="J10" s="147">
        <v>5</v>
      </c>
      <c r="K10" s="9" t="s">
        <v>79</v>
      </c>
    </row>
    <row r="11" spans="1:11" ht="15.95" customHeight="1">
      <c r="A11" s="180" t="s">
        <v>264</v>
      </c>
      <c r="B11" s="147">
        <v>24</v>
      </c>
      <c r="C11" s="147">
        <v>21</v>
      </c>
      <c r="D11" s="147">
        <v>21</v>
      </c>
      <c r="E11" s="147">
        <v>34</v>
      </c>
      <c r="F11" s="147">
        <v>36</v>
      </c>
      <c r="G11" s="147">
        <v>100</v>
      </c>
      <c r="H11" s="147">
        <v>176</v>
      </c>
      <c r="I11" s="147">
        <v>407</v>
      </c>
      <c r="J11" s="68" t="s">
        <v>278</v>
      </c>
      <c r="K11" s="9" t="s">
        <v>79</v>
      </c>
    </row>
    <row r="12" spans="1:11" ht="15.95" customHeight="1">
      <c r="A12" s="180" t="s">
        <v>265</v>
      </c>
      <c r="B12" s="99" t="s">
        <v>0</v>
      </c>
      <c r="C12" s="147">
        <v>2</v>
      </c>
      <c r="D12" s="147">
        <v>3</v>
      </c>
      <c r="E12" s="147">
        <v>0</v>
      </c>
      <c r="F12" s="147">
        <v>0</v>
      </c>
      <c r="G12" s="147">
        <v>8</v>
      </c>
      <c r="H12" s="147">
        <v>15</v>
      </c>
      <c r="I12" s="147">
        <v>23</v>
      </c>
      <c r="J12" s="68" t="s">
        <v>278</v>
      </c>
      <c r="K12" s="9" t="s">
        <v>79</v>
      </c>
    </row>
    <row r="13" spans="1:11" ht="15.95" customHeight="1">
      <c r="A13" s="180" t="s">
        <v>266</v>
      </c>
      <c r="B13" s="99" t="s">
        <v>0</v>
      </c>
      <c r="C13" s="147">
        <v>6</v>
      </c>
      <c r="D13" s="147">
        <v>5</v>
      </c>
      <c r="E13" s="147">
        <v>10</v>
      </c>
      <c r="F13" s="147">
        <v>10</v>
      </c>
      <c r="G13" s="147">
        <v>17</v>
      </c>
      <c r="H13" s="147">
        <v>36</v>
      </c>
      <c r="I13" s="147">
        <v>124</v>
      </c>
      <c r="J13" s="68" t="s">
        <v>278</v>
      </c>
      <c r="K13" s="9" t="s">
        <v>79</v>
      </c>
    </row>
    <row r="14" spans="1:11" ht="15.95" customHeight="1">
      <c r="A14" s="180" t="s">
        <v>267</v>
      </c>
      <c r="B14" s="99"/>
      <c r="C14" s="147"/>
      <c r="D14" s="147"/>
      <c r="E14" s="147"/>
      <c r="F14" s="147"/>
      <c r="G14" s="147">
        <v>7</v>
      </c>
      <c r="H14" s="147">
        <v>35</v>
      </c>
      <c r="I14" s="147">
        <v>50</v>
      </c>
      <c r="J14" s="68" t="s">
        <v>278</v>
      </c>
      <c r="K14" s="9" t="s">
        <v>79</v>
      </c>
    </row>
    <row r="15" spans="1:11" ht="15.95" customHeight="1">
      <c r="A15" s="180" t="s">
        <v>150</v>
      </c>
      <c r="B15" s="99"/>
      <c r="C15" s="147"/>
      <c r="D15" s="147"/>
      <c r="E15" s="147"/>
      <c r="F15" s="147"/>
      <c r="G15" s="147">
        <v>2</v>
      </c>
      <c r="H15" s="147">
        <v>2</v>
      </c>
      <c r="I15" s="147">
        <v>0</v>
      </c>
      <c r="J15" s="68"/>
      <c r="K15" s="9" t="s">
        <v>79</v>
      </c>
    </row>
    <row r="16" spans="1:11" ht="15.95" customHeight="1">
      <c r="A16" s="180" t="s">
        <v>268</v>
      </c>
      <c r="B16" s="99"/>
      <c r="C16" s="147"/>
      <c r="D16" s="147"/>
      <c r="E16" s="147"/>
      <c r="F16" s="147"/>
      <c r="G16" s="147">
        <v>4</v>
      </c>
      <c r="H16" s="147">
        <v>4</v>
      </c>
      <c r="I16" s="147">
        <v>1</v>
      </c>
      <c r="J16" s="68"/>
      <c r="K16" s="9" t="s">
        <v>79</v>
      </c>
    </row>
    <row r="17" spans="1:11" ht="15.95" customHeight="1">
      <c r="A17" s="180" t="s">
        <v>269</v>
      </c>
      <c r="B17" s="99"/>
      <c r="C17" s="147"/>
      <c r="D17" s="147"/>
      <c r="E17" s="147"/>
      <c r="F17" s="147"/>
      <c r="G17" s="147">
        <v>33</v>
      </c>
      <c r="H17" s="147">
        <v>45</v>
      </c>
      <c r="I17" s="147">
        <v>39</v>
      </c>
      <c r="J17" s="68"/>
      <c r="K17" s="9" t="s">
        <v>79</v>
      </c>
    </row>
    <row r="18" spans="1:11" ht="15.95" customHeight="1">
      <c r="A18" s="180" t="s">
        <v>114</v>
      </c>
      <c r="B18" s="99" t="s">
        <v>0</v>
      </c>
      <c r="C18" s="147">
        <v>2</v>
      </c>
      <c r="D18" s="147" t="s">
        <v>0</v>
      </c>
      <c r="E18" s="147" t="s">
        <v>0</v>
      </c>
      <c r="F18" s="147">
        <v>0</v>
      </c>
      <c r="G18" s="147">
        <v>0</v>
      </c>
      <c r="H18" s="147">
        <v>2</v>
      </c>
      <c r="I18" s="147">
        <v>1</v>
      </c>
      <c r="J18" s="68"/>
      <c r="K18" s="9" t="s">
        <v>79</v>
      </c>
    </row>
    <row r="19" spans="1:11" ht="15.95" customHeight="1">
      <c r="A19" s="180" t="s">
        <v>94</v>
      </c>
      <c r="B19" s="147">
        <v>15</v>
      </c>
      <c r="C19" s="147">
        <v>10</v>
      </c>
      <c r="D19" s="147">
        <v>19</v>
      </c>
      <c r="E19" s="147">
        <v>10</v>
      </c>
      <c r="F19" s="147">
        <v>10</v>
      </c>
      <c r="G19" s="147">
        <v>9</v>
      </c>
      <c r="H19" s="147">
        <v>10</v>
      </c>
      <c r="I19" s="147">
        <v>10</v>
      </c>
      <c r="J19" s="147">
        <v>10</v>
      </c>
      <c r="K19" s="9" t="s">
        <v>171</v>
      </c>
    </row>
    <row r="20" spans="1:11" ht="15.95" customHeight="1">
      <c r="A20" s="180" t="s">
        <v>259</v>
      </c>
      <c r="B20" s="147">
        <v>1</v>
      </c>
      <c r="C20" s="99" t="s">
        <v>0</v>
      </c>
      <c r="D20" s="147">
        <v>1</v>
      </c>
      <c r="E20" s="147">
        <v>1</v>
      </c>
      <c r="F20" s="147">
        <v>1</v>
      </c>
      <c r="G20" s="147">
        <v>1</v>
      </c>
      <c r="H20" s="147">
        <v>0</v>
      </c>
      <c r="I20" s="147">
        <v>0</v>
      </c>
      <c r="J20" s="68"/>
      <c r="K20" s="9" t="s">
        <v>95</v>
      </c>
    </row>
    <row r="21" spans="1:11" ht="15.95" customHeight="1">
      <c r="A21" s="180" t="s">
        <v>257</v>
      </c>
      <c r="B21" s="99" t="s">
        <v>0</v>
      </c>
      <c r="C21" s="147">
        <v>4</v>
      </c>
      <c r="D21" s="147">
        <v>2</v>
      </c>
      <c r="E21" s="147">
        <v>0</v>
      </c>
      <c r="F21" s="147">
        <v>0</v>
      </c>
      <c r="G21" s="147"/>
      <c r="H21" s="147">
        <v>0</v>
      </c>
      <c r="I21" s="147">
        <v>7</v>
      </c>
      <c r="J21" s="68"/>
      <c r="K21" s="9" t="s">
        <v>95</v>
      </c>
    </row>
    <row r="22" spans="1:11" ht="15.95" customHeight="1">
      <c r="A22" s="180" t="s">
        <v>96</v>
      </c>
      <c r="B22" s="99" t="s">
        <v>0</v>
      </c>
      <c r="C22" s="99" t="s">
        <v>0</v>
      </c>
      <c r="D22" s="147" t="s">
        <v>0</v>
      </c>
      <c r="E22" s="147">
        <v>10</v>
      </c>
      <c r="F22" s="147">
        <v>0</v>
      </c>
      <c r="G22" s="147"/>
      <c r="H22" s="147">
        <v>6</v>
      </c>
      <c r="I22" s="147">
        <v>0</v>
      </c>
      <c r="J22" s="68"/>
      <c r="K22" s="9" t="s">
        <v>191</v>
      </c>
    </row>
    <row r="23" spans="1:11" ht="15.95" customHeight="1">
      <c r="A23" s="180" t="s">
        <v>270</v>
      </c>
      <c r="B23" s="99" t="s">
        <v>0</v>
      </c>
      <c r="C23" s="99" t="s">
        <v>0</v>
      </c>
      <c r="D23" s="147">
        <v>8</v>
      </c>
      <c r="E23" s="147">
        <v>1</v>
      </c>
      <c r="F23" s="147">
        <v>6</v>
      </c>
      <c r="G23" s="147"/>
      <c r="H23" s="147">
        <v>0</v>
      </c>
      <c r="I23" s="147">
        <v>0</v>
      </c>
      <c r="J23" s="68"/>
      <c r="K23" s="9" t="s">
        <v>95</v>
      </c>
    </row>
    <row r="24" spans="1:11" ht="15.95" customHeight="1">
      <c r="A24" s="180" t="s">
        <v>97</v>
      </c>
      <c r="B24" s="99" t="s">
        <v>0</v>
      </c>
      <c r="C24" s="99" t="s">
        <v>0</v>
      </c>
      <c r="D24" s="147">
        <v>4</v>
      </c>
      <c r="E24" s="147">
        <v>5</v>
      </c>
      <c r="F24" s="147">
        <v>8</v>
      </c>
      <c r="G24" s="147">
        <v>5</v>
      </c>
      <c r="H24" s="147">
        <v>4</v>
      </c>
      <c r="I24" s="147">
        <v>2</v>
      </c>
      <c r="J24" s="68"/>
      <c r="K24" s="9" t="s">
        <v>191</v>
      </c>
    </row>
    <row r="25" spans="1:11" ht="15.95" customHeight="1">
      <c r="A25" s="180" t="s">
        <v>271</v>
      </c>
      <c r="B25" s="99" t="s">
        <v>0</v>
      </c>
      <c r="C25" s="99">
        <v>4</v>
      </c>
      <c r="D25" s="147">
        <v>2</v>
      </c>
      <c r="E25" s="147" t="s">
        <v>0</v>
      </c>
      <c r="F25" s="147">
        <v>0</v>
      </c>
      <c r="G25" s="147"/>
      <c r="H25" s="147">
        <v>0</v>
      </c>
      <c r="I25" s="147">
        <v>0</v>
      </c>
      <c r="J25" s="68"/>
      <c r="K25" s="9" t="s">
        <v>95</v>
      </c>
    </row>
    <row r="26" spans="1:11" ht="15.95" customHeight="1">
      <c r="A26" s="181" t="s">
        <v>274</v>
      </c>
      <c r="B26" s="68"/>
      <c r="C26" s="68"/>
      <c r="D26" s="68"/>
      <c r="E26" s="68"/>
      <c r="F26" s="68"/>
      <c r="G26" s="68"/>
      <c r="H26" s="68"/>
      <c r="I26" s="68"/>
      <c r="J26" s="147" t="s">
        <v>275</v>
      </c>
      <c r="K26" s="9" t="s">
        <v>191</v>
      </c>
    </row>
    <row r="27" spans="1:11" ht="15.95" customHeight="1">
      <c r="A27" s="181" t="s">
        <v>131</v>
      </c>
      <c r="B27" s="99"/>
      <c r="C27" s="99"/>
      <c r="D27" s="147"/>
      <c r="E27" s="147">
        <v>25</v>
      </c>
      <c r="F27" s="147">
        <v>26</v>
      </c>
      <c r="G27" s="147">
        <v>23</v>
      </c>
      <c r="H27" s="147">
        <v>0</v>
      </c>
      <c r="I27" s="147">
        <v>26</v>
      </c>
      <c r="J27" s="147" t="s">
        <v>276</v>
      </c>
      <c r="K27" s="9" t="s">
        <v>191</v>
      </c>
    </row>
    <row r="28" spans="1:11" ht="15.95" customHeight="1">
      <c r="A28" s="181" t="s">
        <v>151</v>
      </c>
      <c r="B28" s="99"/>
      <c r="C28" s="99"/>
      <c r="D28" s="147"/>
      <c r="E28" s="147"/>
      <c r="F28" s="147"/>
      <c r="G28" s="147">
        <v>1</v>
      </c>
      <c r="H28" s="147">
        <v>0</v>
      </c>
      <c r="I28" s="147">
        <v>26</v>
      </c>
      <c r="J28" s="68"/>
      <c r="K28" s="9" t="s">
        <v>95</v>
      </c>
    </row>
    <row r="29" spans="1:11" ht="15.95" customHeight="1">
      <c r="A29" s="181" t="s">
        <v>132</v>
      </c>
      <c r="B29" s="99"/>
      <c r="C29" s="99"/>
      <c r="D29" s="147"/>
      <c r="E29" s="147"/>
      <c r="F29" s="147">
        <v>4</v>
      </c>
      <c r="G29" s="147">
        <v>1</v>
      </c>
      <c r="H29" s="147">
        <v>1</v>
      </c>
      <c r="I29" s="147">
        <v>0</v>
      </c>
      <c r="J29" s="68"/>
      <c r="K29" s="9" t="s">
        <v>95</v>
      </c>
    </row>
    <row r="30" spans="1:11" ht="15.75" customHeight="1">
      <c r="A30" s="181" t="s">
        <v>133</v>
      </c>
      <c r="B30" s="99"/>
      <c r="C30" s="99"/>
      <c r="D30" s="147"/>
      <c r="E30" s="147"/>
      <c r="F30" s="147">
        <v>6</v>
      </c>
      <c r="G30" s="147">
        <v>1</v>
      </c>
      <c r="H30" s="147">
        <v>2</v>
      </c>
      <c r="I30" s="147">
        <v>2</v>
      </c>
      <c r="J30" s="147" t="s">
        <v>277</v>
      </c>
      <c r="K30" s="9" t="s">
        <v>191</v>
      </c>
    </row>
    <row r="31" spans="1:11" ht="15.95" customHeight="1">
      <c r="A31" s="181" t="s">
        <v>134</v>
      </c>
      <c r="B31" s="99"/>
      <c r="C31" s="99"/>
      <c r="D31" s="147"/>
      <c r="E31" s="147"/>
      <c r="F31" s="147">
        <v>1</v>
      </c>
      <c r="G31" s="147"/>
      <c r="H31" s="147">
        <v>0</v>
      </c>
      <c r="I31" s="147">
        <v>0</v>
      </c>
      <c r="J31" s="68"/>
      <c r="K31" s="9" t="s">
        <v>95</v>
      </c>
    </row>
    <row r="32" spans="1:11" ht="15.95" customHeight="1">
      <c r="A32" s="181" t="s">
        <v>135</v>
      </c>
      <c r="B32" s="99"/>
      <c r="C32" s="99"/>
      <c r="D32" s="147"/>
      <c r="E32" s="147"/>
      <c r="F32" s="147">
        <v>2</v>
      </c>
      <c r="G32" s="147"/>
      <c r="H32" s="147">
        <v>0</v>
      </c>
      <c r="I32" s="147">
        <v>0</v>
      </c>
      <c r="J32" s="68"/>
      <c r="K32" s="9" t="s">
        <v>95</v>
      </c>
    </row>
    <row r="33" spans="1:14" ht="15.95" customHeight="1">
      <c r="A33" s="181" t="s">
        <v>136</v>
      </c>
      <c r="B33" s="99"/>
      <c r="C33" s="99"/>
      <c r="D33" s="147"/>
      <c r="E33" s="147"/>
      <c r="F33" s="147">
        <v>2</v>
      </c>
      <c r="G33" s="147"/>
      <c r="H33" s="147">
        <v>0</v>
      </c>
      <c r="I33" s="147">
        <v>0</v>
      </c>
      <c r="J33" s="68"/>
      <c r="K33" s="9" t="s">
        <v>95</v>
      </c>
    </row>
    <row r="34" spans="1:14" ht="15.95" customHeight="1">
      <c r="A34" s="181" t="s">
        <v>137</v>
      </c>
      <c r="B34" s="99"/>
      <c r="C34" s="99"/>
      <c r="D34" s="147"/>
      <c r="E34" s="147"/>
      <c r="F34" s="147">
        <v>1</v>
      </c>
      <c r="G34" s="147"/>
      <c r="H34" s="147">
        <v>0</v>
      </c>
      <c r="I34" s="147">
        <v>0</v>
      </c>
      <c r="J34" s="68"/>
      <c r="K34" s="9" t="s">
        <v>95</v>
      </c>
    </row>
    <row r="35" spans="1:14" ht="15.95" customHeight="1">
      <c r="A35" s="180" t="s">
        <v>129</v>
      </c>
      <c r="B35" s="99" t="s">
        <v>0</v>
      </c>
      <c r="C35" s="99" t="s">
        <v>0</v>
      </c>
      <c r="D35" s="147">
        <v>8</v>
      </c>
      <c r="E35" s="147">
        <v>3</v>
      </c>
      <c r="F35" s="147">
        <v>0</v>
      </c>
      <c r="G35" s="147"/>
      <c r="H35" s="147">
        <v>0</v>
      </c>
      <c r="I35" s="147">
        <v>0</v>
      </c>
      <c r="J35" s="147">
        <v>7</v>
      </c>
      <c r="K35" s="9" t="s">
        <v>171</v>
      </c>
    </row>
    <row r="36" spans="1:14" s="178" customFormat="1" ht="17.25">
      <c r="A36" s="324" t="s">
        <v>298</v>
      </c>
      <c r="B36" s="324"/>
      <c r="C36" s="324"/>
      <c r="D36" s="324"/>
      <c r="E36" s="260"/>
      <c r="F36" s="261"/>
      <c r="G36" s="261"/>
      <c r="H36" s="261"/>
      <c r="I36" s="261"/>
      <c r="J36" s="323" t="s">
        <v>307</v>
      </c>
      <c r="K36" s="323"/>
    </row>
    <row r="37" spans="1:14" s="178" customFormat="1" ht="17.25">
      <c r="A37" s="322" t="s">
        <v>190</v>
      </c>
      <c r="B37" s="322"/>
      <c r="C37" s="322"/>
      <c r="D37" s="322"/>
      <c r="E37" s="322"/>
      <c r="F37" s="260"/>
      <c r="G37" s="260"/>
      <c r="H37" s="260"/>
      <c r="I37" s="260"/>
      <c r="J37" s="260"/>
      <c r="K37" s="260"/>
    </row>
    <row r="38" spans="1:14" ht="18.75" customHeight="1">
      <c r="F38" s="56"/>
      <c r="G38" s="56"/>
    </row>
    <row r="40" spans="1:14">
      <c r="I40" s="106"/>
      <c r="J40" s="106"/>
      <c r="K40" s="106"/>
      <c r="L40" s="106"/>
      <c r="M40" s="106"/>
      <c r="N40" s="106"/>
    </row>
    <row r="41" spans="1:14">
      <c r="I41" s="106"/>
      <c r="J41" s="106"/>
      <c r="K41" s="106"/>
      <c r="L41" s="106"/>
      <c r="M41" s="106"/>
      <c r="N41" s="106"/>
    </row>
    <row r="42" spans="1:14">
      <c r="I42" s="106"/>
      <c r="J42" s="106"/>
      <c r="K42" s="106"/>
      <c r="L42" s="106"/>
      <c r="M42" s="106"/>
      <c r="N42" s="106"/>
    </row>
    <row r="43" spans="1:14">
      <c r="I43" s="106"/>
      <c r="J43" s="106"/>
      <c r="K43" s="106"/>
      <c r="L43" s="106"/>
      <c r="M43" s="106"/>
      <c r="N43" s="106"/>
    </row>
    <row r="44" spans="1:14">
      <c r="I44" s="106"/>
      <c r="J44" s="106"/>
      <c r="K44" s="106"/>
      <c r="L44" s="106"/>
      <c r="M44" s="106"/>
      <c r="N44" s="106"/>
    </row>
    <row r="45" spans="1:14">
      <c r="I45" s="106"/>
      <c r="J45" s="106"/>
      <c r="K45" s="106"/>
      <c r="L45" s="106"/>
      <c r="M45" s="106"/>
      <c r="N45" s="106"/>
    </row>
    <row r="46" spans="1:14">
      <c r="I46" s="106"/>
      <c r="J46" s="106"/>
      <c r="K46" s="106"/>
      <c r="L46" s="106"/>
      <c r="M46" s="106"/>
      <c r="N46" s="106"/>
    </row>
    <row r="47" spans="1:14">
      <c r="I47" s="106"/>
      <c r="J47" s="106"/>
      <c r="K47" s="106"/>
      <c r="L47" s="106"/>
      <c r="M47" s="106"/>
      <c r="N47" s="106"/>
    </row>
    <row r="48" spans="1:14">
      <c r="I48" s="106"/>
      <c r="J48" s="106"/>
      <c r="K48" s="106"/>
      <c r="L48" s="106"/>
      <c r="M48" s="106"/>
      <c r="N48" s="106"/>
    </row>
    <row r="49" spans="9:14">
      <c r="I49" s="106"/>
      <c r="J49" s="106"/>
      <c r="K49" s="106"/>
      <c r="L49" s="106"/>
      <c r="M49" s="106"/>
      <c r="N49" s="106"/>
    </row>
    <row r="50" spans="9:14">
      <c r="I50" s="106"/>
      <c r="J50" s="106"/>
      <c r="K50" s="106"/>
      <c r="L50" s="106"/>
      <c r="M50" s="106"/>
      <c r="N50" s="106"/>
    </row>
    <row r="51" spans="9:14">
      <c r="I51" s="106"/>
      <c r="J51" s="106"/>
      <c r="K51" s="106"/>
      <c r="L51" s="106"/>
      <c r="M51" s="106"/>
      <c r="N51" s="106"/>
    </row>
    <row r="52" spans="9:14">
      <c r="I52" s="106"/>
      <c r="J52" s="106"/>
      <c r="K52" s="106"/>
      <c r="L52" s="106"/>
      <c r="M52" s="106"/>
      <c r="N52" s="106"/>
    </row>
    <row r="53" spans="9:14">
      <c r="I53" s="106"/>
      <c r="J53" s="106"/>
      <c r="K53" s="106"/>
      <c r="L53" s="106"/>
      <c r="M53" s="106"/>
      <c r="N53" s="106"/>
    </row>
    <row r="54" spans="9:14">
      <c r="I54" s="106"/>
      <c r="J54" s="106"/>
      <c r="K54" s="106"/>
      <c r="L54" s="106"/>
      <c r="M54" s="106"/>
      <c r="N54" s="106"/>
    </row>
    <row r="55" spans="9:14">
      <c r="I55" s="106"/>
      <c r="J55" s="106"/>
      <c r="K55" s="106"/>
      <c r="L55" s="106"/>
      <c r="M55" s="106"/>
      <c r="N55" s="106"/>
    </row>
    <row r="56" spans="9:14">
      <c r="I56" s="106"/>
      <c r="J56" s="106"/>
      <c r="K56" s="106"/>
      <c r="L56" s="106"/>
      <c r="M56" s="106"/>
      <c r="N56" s="106"/>
    </row>
    <row r="57" spans="9:14">
      <c r="I57" s="106"/>
      <c r="J57" s="106"/>
      <c r="K57" s="106"/>
      <c r="L57" s="106"/>
      <c r="M57" s="106"/>
      <c r="N57" s="106"/>
    </row>
    <row r="58" spans="9:14">
      <c r="I58" s="106"/>
      <c r="J58" s="106"/>
      <c r="K58" s="106"/>
      <c r="L58" s="106"/>
      <c r="M58" s="106"/>
      <c r="N58" s="106"/>
    </row>
    <row r="59" spans="9:14">
      <c r="I59" s="106"/>
      <c r="J59" s="106"/>
      <c r="K59" s="106"/>
      <c r="L59" s="106"/>
      <c r="M59" s="106"/>
      <c r="N59" s="106"/>
    </row>
    <row r="60" spans="9:14">
      <c r="I60" s="106"/>
      <c r="J60" s="106"/>
      <c r="K60" s="106"/>
      <c r="L60" s="106"/>
      <c r="M60" s="106"/>
      <c r="N60" s="106"/>
    </row>
    <row r="61" spans="9:14">
      <c r="I61" s="106"/>
      <c r="J61" s="106"/>
      <c r="K61" s="106"/>
      <c r="L61" s="106"/>
      <c r="M61" s="106"/>
      <c r="N61" s="106"/>
    </row>
    <row r="62" spans="9:14">
      <c r="I62" s="106"/>
      <c r="J62" s="106"/>
      <c r="K62" s="106"/>
      <c r="L62" s="106"/>
      <c r="M62" s="106"/>
      <c r="N62" s="106"/>
    </row>
    <row r="63" spans="9:14">
      <c r="I63" s="106"/>
      <c r="J63" s="106"/>
      <c r="K63" s="106"/>
      <c r="L63" s="106"/>
      <c r="M63" s="106"/>
      <c r="N63" s="106"/>
    </row>
    <row r="64" spans="9:14">
      <c r="I64" s="106"/>
      <c r="J64" s="106"/>
      <c r="K64" s="106"/>
      <c r="L64" s="106"/>
      <c r="M64" s="106"/>
      <c r="N64" s="106"/>
    </row>
    <row r="65" spans="9:14">
      <c r="I65" s="106"/>
      <c r="J65" s="106"/>
      <c r="K65" s="106"/>
      <c r="L65" s="106"/>
      <c r="M65" s="106"/>
      <c r="N65" s="106"/>
    </row>
    <row r="66" spans="9:14">
      <c r="I66" s="106"/>
      <c r="J66" s="106"/>
      <c r="K66" s="106"/>
      <c r="L66" s="106"/>
      <c r="M66" s="106"/>
      <c r="N66" s="106"/>
    </row>
    <row r="67" spans="9:14">
      <c r="I67" s="106"/>
      <c r="J67" s="106"/>
      <c r="K67" s="106"/>
      <c r="L67" s="106"/>
      <c r="M67" s="106"/>
      <c r="N67" s="106"/>
    </row>
    <row r="68" spans="9:14">
      <c r="I68" s="106"/>
      <c r="J68" s="106"/>
      <c r="K68" s="106"/>
      <c r="L68" s="106"/>
      <c r="M68" s="106"/>
      <c r="N68" s="106"/>
    </row>
    <row r="69" spans="9:14">
      <c r="I69" s="106"/>
      <c r="J69" s="106"/>
      <c r="K69" s="106"/>
      <c r="L69" s="106"/>
      <c r="M69" s="106"/>
      <c r="N69" s="106"/>
    </row>
    <row r="70" spans="9:14">
      <c r="I70" s="106"/>
      <c r="J70" s="106"/>
      <c r="K70" s="106"/>
      <c r="L70" s="106"/>
      <c r="M70" s="106"/>
      <c r="N70" s="106"/>
    </row>
  </sheetData>
  <mergeCells count="6">
    <mergeCell ref="A2:A3"/>
    <mergeCell ref="B2:K2"/>
    <mergeCell ref="A1:K1"/>
    <mergeCell ref="A37:E37"/>
    <mergeCell ref="J36:K36"/>
    <mergeCell ref="A36:D36"/>
  </mergeCells>
  <printOptions horizontalCentered="1"/>
  <pageMargins left="0.7" right="0.7" top="0.75" bottom="0.75" header="0.3" footer="0.3"/>
  <pageSetup paperSize="138" scale="96" fitToHeight="0" orientation="landscape" r:id="rId1"/>
  <rowBreaks count="1" manualBreakCount="1">
    <brk id="25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view="pageBreakPreview" zoomScaleNormal="100" zoomScaleSheetLayoutView="100" workbookViewId="0">
      <selection sqref="A1:O1"/>
    </sheetView>
  </sheetViews>
  <sheetFormatPr defaultColWidth="8.77734375" defaultRowHeight="12.75"/>
  <cols>
    <col min="1" max="1" width="23.44140625" style="18" customWidth="1"/>
    <col min="2" max="2" width="5.44140625" style="18" bestFit="1" customWidth="1"/>
    <col min="3" max="3" width="7.77734375" style="18" customWidth="1"/>
    <col min="4" max="9" width="8.109375" style="18" bestFit="1" customWidth="1"/>
    <col min="10" max="13" width="8.109375" style="18" customWidth="1"/>
    <col min="14" max="15" width="8.109375" style="18" bestFit="1" customWidth="1"/>
    <col min="16" max="16384" width="8.77734375" style="18"/>
  </cols>
  <sheetData>
    <row r="1" spans="1:15" ht="41.25" customHeight="1">
      <c r="A1" s="326" t="s">
        <v>448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</row>
    <row r="2" spans="1:15" ht="20.100000000000001" customHeight="1">
      <c r="A2" s="301" t="s">
        <v>449</v>
      </c>
      <c r="B2" s="301" t="s">
        <v>203</v>
      </c>
      <c r="C2" s="301"/>
      <c r="D2" s="301" t="s">
        <v>204</v>
      </c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</row>
    <row r="3" spans="1:15" ht="20.100000000000001" customHeight="1">
      <c r="A3" s="301"/>
      <c r="B3" s="301"/>
      <c r="C3" s="301"/>
      <c r="D3" s="301" t="s">
        <v>205</v>
      </c>
      <c r="E3" s="301"/>
      <c r="F3" s="301"/>
      <c r="G3" s="301" t="s">
        <v>206</v>
      </c>
      <c r="H3" s="301"/>
      <c r="I3" s="301"/>
      <c r="J3" s="301" t="s">
        <v>207</v>
      </c>
      <c r="K3" s="301"/>
      <c r="L3" s="301"/>
      <c r="M3" s="301" t="s">
        <v>248</v>
      </c>
      <c r="N3" s="301"/>
      <c r="O3" s="301"/>
    </row>
    <row r="4" spans="1:15" ht="39">
      <c r="A4" s="301"/>
      <c r="B4" s="146" t="s">
        <v>208</v>
      </c>
      <c r="C4" s="146" t="s">
        <v>209</v>
      </c>
      <c r="D4" s="146" t="s">
        <v>208</v>
      </c>
      <c r="E4" s="146" t="s">
        <v>209</v>
      </c>
      <c r="F4" s="146" t="s">
        <v>1</v>
      </c>
      <c r="G4" s="146" t="s">
        <v>208</v>
      </c>
      <c r="H4" s="146" t="s">
        <v>209</v>
      </c>
      <c r="I4" s="146" t="s">
        <v>1</v>
      </c>
      <c r="J4" s="146" t="s">
        <v>208</v>
      </c>
      <c r="K4" s="146" t="s">
        <v>209</v>
      </c>
      <c r="L4" s="146" t="s">
        <v>1</v>
      </c>
      <c r="M4" s="146" t="s">
        <v>208</v>
      </c>
      <c r="N4" s="146" t="s">
        <v>209</v>
      </c>
      <c r="O4" s="146" t="s">
        <v>1</v>
      </c>
    </row>
    <row r="5" spans="1:15" ht="20.100000000000001" customHeight="1">
      <c r="A5" s="182" t="s">
        <v>450</v>
      </c>
      <c r="B5" s="12">
        <v>62</v>
      </c>
      <c r="C5" s="12">
        <v>1060</v>
      </c>
      <c r="D5" s="97">
        <v>157169</v>
      </c>
      <c r="E5" s="97">
        <v>258313</v>
      </c>
      <c r="F5" s="97">
        <v>415482</v>
      </c>
      <c r="G5" s="97">
        <v>145947</v>
      </c>
      <c r="H5" s="97">
        <v>269830</v>
      </c>
      <c r="I5" s="97">
        <f>H5+G5</f>
        <v>415777</v>
      </c>
      <c r="J5" s="97">
        <v>161341</v>
      </c>
      <c r="K5" s="97">
        <v>261312</v>
      </c>
      <c r="L5" s="97">
        <f>K5+J5</f>
        <v>422653</v>
      </c>
      <c r="M5" s="12">
        <v>222355</v>
      </c>
      <c r="N5" s="12">
        <v>315514</v>
      </c>
      <c r="O5" s="12">
        <f>+M5+N5</f>
        <v>537869</v>
      </c>
    </row>
    <row r="6" spans="1:15" ht="20.100000000000001" customHeight="1">
      <c r="A6" s="182" t="s">
        <v>451</v>
      </c>
      <c r="B6" s="12">
        <v>7</v>
      </c>
      <c r="C6" s="12">
        <v>17</v>
      </c>
      <c r="D6" s="97">
        <v>9971</v>
      </c>
      <c r="E6" s="97">
        <v>8465</v>
      </c>
      <c r="F6" s="97">
        <v>18436</v>
      </c>
      <c r="G6" s="97">
        <v>9100</v>
      </c>
      <c r="H6" s="97">
        <v>9760</v>
      </c>
      <c r="I6" s="97">
        <v>18860</v>
      </c>
      <c r="J6" s="97">
        <v>7522</v>
      </c>
      <c r="K6" s="97">
        <v>9325</v>
      </c>
      <c r="L6" s="97">
        <v>16847</v>
      </c>
      <c r="M6" s="12">
        <v>9503</v>
      </c>
      <c r="N6" s="12">
        <v>5966</v>
      </c>
      <c r="O6" s="12">
        <f>+N6+M6</f>
        <v>15469</v>
      </c>
    </row>
    <row r="7" spans="1:15" ht="20.100000000000001" customHeight="1">
      <c r="A7" s="182" t="s">
        <v>452</v>
      </c>
      <c r="B7" s="12">
        <v>8</v>
      </c>
      <c r="C7" s="12">
        <v>115</v>
      </c>
      <c r="D7" s="97">
        <v>2896</v>
      </c>
      <c r="E7" s="97">
        <v>43294</v>
      </c>
      <c r="F7" s="97">
        <v>46190</v>
      </c>
      <c r="G7" s="97">
        <v>3539</v>
      </c>
      <c r="H7" s="97">
        <v>45721</v>
      </c>
      <c r="I7" s="97">
        <v>49260</v>
      </c>
      <c r="J7" s="97">
        <v>3898</v>
      </c>
      <c r="K7" s="97">
        <v>44960</v>
      </c>
      <c r="L7" s="97">
        <v>48858</v>
      </c>
      <c r="M7" s="12">
        <v>4233</v>
      </c>
      <c r="N7" s="12">
        <f>O7-M7</f>
        <v>47114</v>
      </c>
      <c r="O7" s="12">
        <v>51347</v>
      </c>
    </row>
    <row r="8" spans="1:15" ht="20.100000000000001" customHeight="1">
      <c r="A8" s="182" t="s">
        <v>453</v>
      </c>
      <c r="B8" s="12">
        <v>14</v>
      </c>
      <c r="C8" s="12">
        <v>11</v>
      </c>
      <c r="D8" s="97">
        <v>2261</v>
      </c>
      <c r="E8" s="97">
        <v>530</v>
      </c>
      <c r="F8" s="97">
        <v>2791</v>
      </c>
      <c r="G8" s="97">
        <v>2363</v>
      </c>
      <c r="H8" s="97">
        <v>278</v>
      </c>
      <c r="I8" s="97">
        <v>2641</v>
      </c>
      <c r="J8" s="97">
        <v>2895</v>
      </c>
      <c r="K8" s="97">
        <v>154</v>
      </c>
      <c r="L8" s="97">
        <v>3049</v>
      </c>
      <c r="M8" s="12">
        <v>2444</v>
      </c>
      <c r="N8" s="12">
        <v>911</v>
      </c>
      <c r="O8" s="12">
        <v>3355</v>
      </c>
    </row>
    <row r="9" spans="1:15" ht="20.100000000000001" customHeight="1">
      <c r="A9" s="182" t="s">
        <v>454</v>
      </c>
      <c r="B9" s="12">
        <v>9</v>
      </c>
      <c r="C9" s="12">
        <v>58</v>
      </c>
      <c r="D9" s="97">
        <v>2499</v>
      </c>
      <c r="E9" s="97">
        <v>28250</v>
      </c>
      <c r="F9" s="97">
        <v>30749</v>
      </c>
      <c r="G9" s="97">
        <v>3143</v>
      </c>
      <c r="H9" s="97">
        <v>29441</v>
      </c>
      <c r="I9" s="97">
        <v>32584</v>
      </c>
      <c r="J9" s="97">
        <v>3311</v>
      </c>
      <c r="K9" s="97">
        <v>29173</v>
      </c>
      <c r="L9" s="97">
        <v>32484</v>
      </c>
      <c r="M9" s="12">
        <v>3739</v>
      </c>
      <c r="N9" s="12">
        <v>30412</v>
      </c>
      <c r="O9" s="12">
        <v>34151</v>
      </c>
    </row>
    <row r="10" spans="1:15" ht="20.100000000000001" customHeight="1">
      <c r="A10" s="182" t="s">
        <v>455</v>
      </c>
      <c r="B10" s="12">
        <v>2</v>
      </c>
      <c r="C10" s="12">
        <v>8</v>
      </c>
      <c r="D10" s="97">
        <v>354</v>
      </c>
      <c r="E10" s="97">
        <v>359</v>
      </c>
      <c r="F10" s="97">
        <v>713</v>
      </c>
      <c r="G10" s="97">
        <v>345</v>
      </c>
      <c r="H10" s="97">
        <v>181</v>
      </c>
      <c r="I10" s="97">
        <v>526</v>
      </c>
      <c r="J10" s="97">
        <v>482</v>
      </c>
      <c r="K10" s="97">
        <v>529</v>
      </c>
      <c r="L10" s="97">
        <v>1011</v>
      </c>
      <c r="M10" s="12">
        <v>768</v>
      </c>
      <c r="N10" s="12">
        <v>497</v>
      </c>
      <c r="O10" s="12">
        <f>M10+N10</f>
        <v>1265</v>
      </c>
    </row>
    <row r="11" spans="1:15" ht="20.100000000000001" customHeight="1">
      <c r="A11" s="182" t="s">
        <v>456</v>
      </c>
      <c r="B11" s="12">
        <v>9</v>
      </c>
      <c r="C11" s="14">
        <v>7</v>
      </c>
      <c r="D11" s="97">
        <v>369</v>
      </c>
      <c r="E11" s="97">
        <v>3502</v>
      </c>
      <c r="F11" s="97">
        <v>3871</v>
      </c>
      <c r="G11" s="97">
        <v>2904</v>
      </c>
      <c r="H11" s="97">
        <v>419</v>
      </c>
      <c r="I11" s="97">
        <v>3323</v>
      </c>
      <c r="J11" s="97">
        <v>3814</v>
      </c>
      <c r="K11" s="97">
        <v>613</v>
      </c>
      <c r="L11" s="97">
        <v>4427</v>
      </c>
      <c r="M11" s="14">
        <f>+O11-N11</f>
        <v>4786</v>
      </c>
      <c r="N11" s="14">
        <v>613</v>
      </c>
      <c r="O11" s="14">
        <v>5399</v>
      </c>
    </row>
    <row r="12" spans="1:15" ht="20.100000000000001" customHeight="1">
      <c r="A12" s="182" t="s">
        <v>457</v>
      </c>
      <c r="B12" s="12">
        <v>15</v>
      </c>
      <c r="C12" s="14" t="s">
        <v>0</v>
      </c>
      <c r="D12" s="97">
        <v>10113</v>
      </c>
      <c r="E12" s="97">
        <v>0</v>
      </c>
      <c r="F12" s="97">
        <v>10113</v>
      </c>
      <c r="G12" s="97">
        <v>8912</v>
      </c>
      <c r="H12" s="97">
        <v>0</v>
      </c>
      <c r="I12" s="97">
        <v>8912</v>
      </c>
      <c r="J12" s="97">
        <v>13873</v>
      </c>
      <c r="K12" s="97">
        <v>0</v>
      </c>
      <c r="L12" s="97">
        <v>13873</v>
      </c>
      <c r="M12" s="14">
        <v>23399</v>
      </c>
      <c r="N12" s="14">
        <v>0</v>
      </c>
      <c r="O12" s="14">
        <v>17238</v>
      </c>
    </row>
    <row r="13" spans="1:15" ht="20.100000000000001" customHeight="1">
      <c r="A13" s="182" t="s">
        <v>458</v>
      </c>
      <c r="B13" s="12">
        <v>16</v>
      </c>
      <c r="C13" s="14">
        <v>1</v>
      </c>
      <c r="D13" s="97">
        <v>5431</v>
      </c>
      <c r="E13" s="97">
        <v>290</v>
      </c>
      <c r="F13" s="97">
        <v>5721</v>
      </c>
      <c r="G13" s="97">
        <v>9274</v>
      </c>
      <c r="H13" s="97">
        <v>461</v>
      </c>
      <c r="I13" s="97">
        <v>9735</v>
      </c>
      <c r="J13" s="97">
        <v>7860</v>
      </c>
      <c r="K13" s="97">
        <v>796</v>
      </c>
      <c r="L13" s="97">
        <v>8656</v>
      </c>
      <c r="M13" s="14">
        <v>10972</v>
      </c>
      <c r="N13" s="14">
        <v>943</v>
      </c>
      <c r="O13" s="14">
        <f>N13+M13</f>
        <v>11915</v>
      </c>
    </row>
    <row r="14" spans="1:15" ht="20.100000000000001" customHeight="1">
      <c r="A14" s="183" t="s">
        <v>459</v>
      </c>
      <c r="B14" s="98">
        <v>1</v>
      </c>
      <c r="C14" s="14" t="s">
        <v>0</v>
      </c>
      <c r="D14" s="97">
        <v>680</v>
      </c>
      <c r="E14" s="97">
        <v>0</v>
      </c>
      <c r="F14" s="97">
        <v>680</v>
      </c>
      <c r="G14" s="97">
        <v>1659</v>
      </c>
      <c r="H14" s="97">
        <v>0</v>
      </c>
      <c r="I14" s="97">
        <v>1659</v>
      </c>
      <c r="J14" s="97">
        <v>969</v>
      </c>
      <c r="K14" s="97">
        <v>0</v>
      </c>
      <c r="L14" s="97">
        <v>969</v>
      </c>
      <c r="M14" s="12">
        <v>2831</v>
      </c>
      <c r="N14" s="12">
        <v>0</v>
      </c>
      <c r="O14" s="12">
        <v>2831</v>
      </c>
    </row>
    <row r="15" spans="1:15" ht="20.100000000000001" customHeight="1">
      <c r="A15" s="183" t="s">
        <v>460</v>
      </c>
      <c r="B15" s="98">
        <v>1</v>
      </c>
      <c r="C15" s="14" t="s">
        <v>0</v>
      </c>
      <c r="D15" s="97">
        <v>191</v>
      </c>
      <c r="E15" s="97">
        <v>0</v>
      </c>
      <c r="F15" s="97">
        <v>191</v>
      </c>
      <c r="G15" s="97">
        <v>174</v>
      </c>
      <c r="H15" s="97">
        <v>0</v>
      </c>
      <c r="I15" s="97">
        <v>174</v>
      </c>
      <c r="J15" s="97">
        <v>399</v>
      </c>
      <c r="K15" s="97">
        <v>0</v>
      </c>
      <c r="L15" s="97">
        <v>399</v>
      </c>
      <c r="M15" s="12">
        <v>401</v>
      </c>
      <c r="N15" s="12">
        <v>0</v>
      </c>
      <c r="O15" s="12">
        <v>401</v>
      </c>
    </row>
    <row r="16" spans="1:15" ht="20.100000000000001" customHeight="1">
      <c r="A16" s="183" t="s">
        <v>461</v>
      </c>
      <c r="B16" s="99"/>
      <c r="C16" s="99"/>
      <c r="D16" s="97"/>
      <c r="E16" s="97"/>
      <c r="F16" s="97"/>
      <c r="G16" s="97"/>
      <c r="H16" s="97"/>
      <c r="I16" s="97"/>
      <c r="J16" s="97">
        <v>0</v>
      </c>
      <c r="K16" s="97">
        <v>0</v>
      </c>
      <c r="L16" s="97">
        <v>0</v>
      </c>
      <c r="M16" s="97">
        <v>0</v>
      </c>
      <c r="N16" s="97">
        <v>0</v>
      </c>
      <c r="O16" s="97">
        <v>0</v>
      </c>
    </row>
    <row r="17" spans="1:15" ht="20.100000000000001" customHeight="1">
      <c r="A17" s="183" t="s">
        <v>462</v>
      </c>
      <c r="B17" s="99"/>
      <c r="C17" s="99"/>
      <c r="D17" s="97"/>
      <c r="E17" s="97"/>
      <c r="F17" s="97"/>
      <c r="G17" s="97"/>
      <c r="H17" s="97"/>
      <c r="I17" s="97"/>
      <c r="J17" s="97">
        <v>0</v>
      </c>
      <c r="K17" s="97">
        <v>0</v>
      </c>
      <c r="L17" s="97">
        <v>0</v>
      </c>
      <c r="M17" s="97">
        <v>0</v>
      </c>
      <c r="N17" s="97">
        <v>0</v>
      </c>
      <c r="O17" s="97">
        <v>0</v>
      </c>
    </row>
    <row r="18" spans="1:15" ht="20.100000000000001" customHeight="1">
      <c r="A18" s="183" t="s">
        <v>463</v>
      </c>
      <c r="B18" s="99"/>
      <c r="C18" s="99"/>
      <c r="D18" s="97"/>
      <c r="E18" s="97"/>
      <c r="F18" s="97"/>
      <c r="G18" s="97"/>
      <c r="H18" s="97"/>
      <c r="I18" s="97"/>
      <c r="J18" s="97">
        <v>0</v>
      </c>
      <c r="K18" s="97">
        <v>0</v>
      </c>
      <c r="L18" s="97">
        <v>0</v>
      </c>
      <c r="M18" s="97">
        <v>0</v>
      </c>
      <c r="N18" s="97">
        <v>0</v>
      </c>
      <c r="O18" s="97">
        <v>0</v>
      </c>
    </row>
    <row r="19" spans="1:15" ht="20.100000000000001" customHeight="1">
      <c r="A19" s="183" t="s">
        <v>464</v>
      </c>
      <c r="B19" s="99"/>
      <c r="C19" s="99"/>
      <c r="D19" s="97"/>
      <c r="E19" s="97"/>
      <c r="F19" s="97"/>
      <c r="G19" s="97"/>
      <c r="H19" s="97"/>
      <c r="I19" s="97"/>
      <c r="J19" s="97">
        <v>0</v>
      </c>
      <c r="K19" s="97">
        <v>0</v>
      </c>
      <c r="L19" s="97">
        <v>0</v>
      </c>
      <c r="M19" s="97">
        <v>0</v>
      </c>
      <c r="N19" s="97">
        <v>0</v>
      </c>
      <c r="O19" s="97">
        <v>0</v>
      </c>
    </row>
    <row r="20" spans="1:15" ht="20.100000000000001" customHeight="1">
      <c r="A20" s="182" t="s">
        <v>210</v>
      </c>
      <c r="B20" s="12">
        <v>1</v>
      </c>
      <c r="C20" s="99" t="s">
        <v>0</v>
      </c>
      <c r="D20" s="97">
        <v>998</v>
      </c>
      <c r="E20" s="97">
        <v>0</v>
      </c>
      <c r="F20" s="97">
        <v>998</v>
      </c>
      <c r="G20" s="97">
        <v>852</v>
      </c>
      <c r="H20" s="97">
        <v>0</v>
      </c>
      <c r="I20" s="97">
        <v>852</v>
      </c>
      <c r="J20" s="97">
        <v>1334</v>
      </c>
      <c r="K20" s="97">
        <v>0</v>
      </c>
      <c r="L20" s="97">
        <v>1334</v>
      </c>
      <c r="M20" s="97">
        <v>367</v>
      </c>
      <c r="N20" s="97">
        <v>0</v>
      </c>
      <c r="O20" s="97">
        <f t="shared" ref="O20:O25" si="0">M20+N20</f>
        <v>367</v>
      </c>
    </row>
    <row r="21" spans="1:15" ht="20.100000000000001" customHeight="1">
      <c r="A21" s="182" t="s">
        <v>98</v>
      </c>
      <c r="B21" s="12">
        <v>1</v>
      </c>
      <c r="C21" s="100" t="s">
        <v>211</v>
      </c>
      <c r="D21" s="97">
        <v>377</v>
      </c>
      <c r="E21" s="97">
        <v>0</v>
      </c>
      <c r="F21" s="97">
        <v>377</v>
      </c>
      <c r="G21" s="97">
        <v>355</v>
      </c>
      <c r="H21" s="97">
        <v>0</v>
      </c>
      <c r="I21" s="97">
        <v>355</v>
      </c>
      <c r="J21" s="97">
        <v>267</v>
      </c>
      <c r="K21" s="97">
        <v>0</v>
      </c>
      <c r="L21" s="97">
        <v>267</v>
      </c>
      <c r="M21" s="97"/>
      <c r="N21" s="97">
        <v>0</v>
      </c>
      <c r="O21" s="97">
        <f t="shared" si="0"/>
        <v>0</v>
      </c>
    </row>
    <row r="22" spans="1:15" ht="20.100000000000001" customHeight="1">
      <c r="A22" s="182" t="s">
        <v>212</v>
      </c>
      <c r="B22" s="12">
        <v>1</v>
      </c>
      <c r="C22" s="99" t="s">
        <v>0</v>
      </c>
      <c r="D22" s="97">
        <v>1124</v>
      </c>
      <c r="E22" s="97">
        <v>0</v>
      </c>
      <c r="F22" s="97">
        <v>1124</v>
      </c>
      <c r="G22" s="97">
        <v>888</v>
      </c>
      <c r="H22" s="97">
        <v>0</v>
      </c>
      <c r="I22" s="97">
        <v>888</v>
      </c>
      <c r="J22" s="97">
        <v>971</v>
      </c>
      <c r="K22" s="97">
        <v>0</v>
      </c>
      <c r="L22" s="97">
        <v>971</v>
      </c>
      <c r="M22" s="97">
        <v>907</v>
      </c>
      <c r="N22" s="97">
        <v>0</v>
      </c>
      <c r="O22" s="97">
        <f t="shared" si="0"/>
        <v>907</v>
      </c>
    </row>
    <row r="23" spans="1:15" ht="20.100000000000001" customHeight="1">
      <c r="A23" s="182" t="s">
        <v>30</v>
      </c>
      <c r="B23" s="12">
        <v>1</v>
      </c>
      <c r="C23" s="99" t="s">
        <v>0</v>
      </c>
      <c r="D23" s="97">
        <v>748</v>
      </c>
      <c r="E23" s="97">
        <v>0</v>
      </c>
      <c r="F23" s="97">
        <v>748</v>
      </c>
      <c r="G23" s="97">
        <v>733</v>
      </c>
      <c r="H23" s="97">
        <v>0</v>
      </c>
      <c r="I23" s="97">
        <v>733</v>
      </c>
      <c r="J23" s="97">
        <v>924</v>
      </c>
      <c r="K23" s="97">
        <v>0</v>
      </c>
      <c r="L23" s="97">
        <v>924</v>
      </c>
      <c r="M23" s="97"/>
      <c r="N23" s="97">
        <v>0</v>
      </c>
      <c r="O23" s="97">
        <f t="shared" si="0"/>
        <v>0</v>
      </c>
    </row>
    <row r="24" spans="1:15" ht="20.100000000000001" customHeight="1">
      <c r="A24" s="182" t="s">
        <v>162</v>
      </c>
      <c r="B24" s="12">
        <v>1</v>
      </c>
      <c r="C24" s="99"/>
      <c r="D24" s="97"/>
      <c r="E24" s="97">
        <v>0</v>
      </c>
      <c r="F24" s="97">
        <v>0</v>
      </c>
      <c r="G24" s="97">
        <v>0</v>
      </c>
      <c r="H24" s="97">
        <v>0</v>
      </c>
      <c r="I24" s="97">
        <v>0</v>
      </c>
      <c r="J24" s="97">
        <v>75</v>
      </c>
      <c r="K24" s="97">
        <v>0</v>
      </c>
      <c r="L24" s="97">
        <v>75</v>
      </c>
      <c r="M24" s="97">
        <v>75</v>
      </c>
      <c r="N24" s="97">
        <v>0</v>
      </c>
      <c r="O24" s="97">
        <f t="shared" si="0"/>
        <v>75</v>
      </c>
    </row>
    <row r="25" spans="1:15" ht="20.100000000000001" customHeight="1">
      <c r="A25" s="182" t="s">
        <v>163</v>
      </c>
      <c r="B25" s="12">
        <v>1</v>
      </c>
      <c r="C25" s="99"/>
      <c r="D25" s="97">
        <v>0</v>
      </c>
      <c r="E25" s="97">
        <v>0</v>
      </c>
      <c r="F25" s="97">
        <v>0</v>
      </c>
      <c r="G25" s="97">
        <v>0</v>
      </c>
      <c r="H25" s="97">
        <v>0</v>
      </c>
      <c r="I25" s="97">
        <v>0</v>
      </c>
      <c r="J25" s="97">
        <v>0</v>
      </c>
      <c r="K25" s="97">
        <v>0</v>
      </c>
      <c r="L25" s="97">
        <v>0</v>
      </c>
      <c r="M25" s="97">
        <v>0</v>
      </c>
      <c r="N25" s="97">
        <v>0</v>
      </c>
      <c r="O25" s="97">
        <f t="shared" si="0"/>
        <v>0</v>
      </c>
    </row>
    <row r="26" spans="1:15" ht="20.100000000000001" customHeight="1">
      <c r="A26" s="184" t="s">
        <v>1</v>
      </c>
      <c r="B26" s="101">
        <f t="shared" ref="B26:N26" si="1">SUM(B5:B25)</f>
        <v>150</v>
      </c>
      <c r="C26" s="101">
        <f t="shared" si="1"/>
        <v>1277</v>
      </c>
      <c r="D26" s="101">
        <f t="shared" si="1"/>
        <v>195181</v>
      </c>
      <c r="E26" s="101">
        <f t="shared" si="1"/>
        <v>343003</v>
      </c>
      <c r="F26" s="101">
        <f t="shared" si="1"/>
        <v>538184</v>
      </c>
      <c r="G26" s="101">
        <f t="shared" si="1"/>
        <v>190188</v>
      </c>
      <c r="H26" s="101">
        <f t="shared" si="1"/>
        <v>356091</v>
      </c>
      <c r="I26" s="101">
        <f t="shared" si="1"/>
        <v>546279</v>
      </c>
      <c r="J26" s="101">
        <f t="shared" si="1"/>
        <v>209935</v>
      </c>
      <c r="K26" s="101">
        <f t="shared" si="1"/>
        <v>346862</v>
      </c>
      <c r="L26" s="101">
        <f t="shared" si="1"/>
        <v>556797</v>
      </c>
      <c r="M26" s="101">
        <f t="shared" si="1"/>
        <v>286780</v>
      </c>
      <c r="N26" s="101">
        <f t="shared" si="1"/>
        <v>401970</v>
      </c>
      <c r="O26" s="101">
        <f>SUM(O5:O25)</f>
        <v>682589</v>
      </c>
    </row>
    <row r="27" spans="1:15" s="162" customFormat="1" ht="20.100000000000001" customHeight="1">
      <c r="A27" s="325" t="s">
        <v>465</v>
      </c>
      <c r="B27" s="325"/>
      <c r="C27" s="325"/>
      <c r="D27" s="325"/>
      <c r="E27" s="325"/>
      <c r="F27" s="325"/>
      <c r="G27" s="325"/>
      <c r="H27" s="325"/>
      <c r="I27" s="325"/>
      <c r="J27" s="325"/>
      <c r="K27" s="325"/>
      <c r="L27" s="325"/>
      <c r="M27" s="325"/>
      <c r="N27" s="325"/>
      <c r="O27" s="325"/>
    </row>
    <row r="28" spans="1:15" ht="20.100000000000001" customHeight="1"/>
  </sheetData>
  <mergeCells count="9">
    <mergeCell ref="A27:O27"/>
    <mergeCell ref="A1:O1"/>
    <mergeCell ref="A2:A4"/>
    <mergeCell ref="B2:C3"/>
    <mergeCell ref="D2:O2"/>
    <mergeCell ref="D3:F3"/>
    <mergeCell ref="G3:I3"/>
    <mergeCell ref="J3:L3"/>
    <mergeCell ref="M3:O3"/>
  </mergeCells>
  <printOptions horizontalCentered="1" verticalCentered="1"/>
  <pageMargins left="0.7" right="0.7" top="0.75" bottom="0.75" header="0.3" footer="0.3"/>
  <pageSetup paperSize="138" scale="7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view="pageBreakPreview" zoomScaleNormal="100" zoomScaleSheetLayoutView="100" workbookViewId="0">
      <selection sqref="A1:N1"/>
    </sheetView>
  </sheetViews>
  <sheetFormatPr defaultColWidth="8.77734375" defaultRowHeight="12.75"/>
  <cols>
    <col min="1" max="1" width="7.109375" style="70" bestFit="1" customWidth="1"/>
    <col min="2" max="2" width="7.109375" style="70" customWidth="1"/>
    <col min="3" max="3" width="9.77734375" style="70" customWidth="1"/>
    <col min="4" max="4" width="9.6640625" style="70" customWidth="1"/>
    <col min="5" max="5" width="8.44140625" style="70" customWidth="1"/>
    <col min="6" max="6" width="8.109375" style="70" customWidth="1"/>
    <col min="7" max="7" width="10.6640625" style="70" customWidth="1"/>
    <col min="8" max="8" width="12" style="70" customWidth="1"/>
    <col min="9" max="10" width="9.44140625" style="70" customWidth="1"/>
    <col min="11" max="11" width="10.6640625" style="70" customWidth="1"/>
    <col min="12" max="14" width="9.44140625" style="70" customWidth="1"/>
    <col min="15" max="16384" width="8.77734375" style="70"/>
  </cols>
  <sheetData>
    <row r="1" spans="1:14" ht="75" customHeight="1">
      <c r="A1" s="344" t="s">
        <v>466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</row>
    <row r="2" spans="1:14" ht="39">
      <c r="A2" s="185" t="s">
        <v>99</v>
      </c>
      <c r="B2" s="185" t="s">
        <v>85</v>
      </c>
      <c r="C2" s="185" t="s">
        <v>100</v>
      </c>
      <c r="D2" s="185" t="s">
        <v>78</v>
      </c>
      <c r="E2" s="185" t="s">
        <v>59</v>
      </c>
      <c r="F2" s="185" t="s">
        <v>101</v>
      </c>
      <c r="G2" s="185" t="s">
        <v>102</v>
      </c>
      <c r="H2" s="185" t="s">
        <v>103</v>
      </c>
      <c r="I2" s="185" t="s">
        <v>104</v>
      </c>
      <c r="J2" s="185" t="s">
        <v>234</v>
      </c>
      <c r="K2" s="185" t="s">
        <v>235</v>
      </c>
      <c r="L2" s="185" t="s">
        <v>236</v>
      </c>
      <c r="M2" s="185" t="s">
        <v>237</v>
      </c>
      <c r="N2" s="185" t="s">
        <v>105</v>
      </c>
    </row>
    <row r="3" spans="1:14" ht="19.5">
      <c r="A3" s="340" t="s">
        <v>106</v>
      </c>
      <c r="B3" s="187" t="s">
        <v>65</v>
      </c>
      <c r="C3" s="107">
        <v>135</v>
      </c>
      <c r="D3" s="107"/>
      <c r="E3" s="107"/>
      <c r="F3" s="107"/>
      <c r="G3" s="107"/>
      <c r="H3" s="107"/>
      <c r="I3" s="107">
        <v>36</v>
      </c>
      <c r="J3" s="107"/>
      <c r="K3" s="107"/>
      <c r="L3" s="107"/>
      <c r="M3" s="107"/>
      <c r="N3" s="107">
        <f>C3+D3+E3+F3+G3+H3+I3</f>
        <v>171</v>
      </c>
    </row>
    <row r="4" spans="1:14" ht="19.5">
      <c r="A4" s="341"/>
      <c r="B4" s="187" t="s">
        <v>66</v>
      </c>
      <c r="C4" s="107"/>
      <c r="D4" s="107"/>
      <c r="E4" s="107"/>
      <c r="F4" s="107"/>
      <c r="G4" s="107"/>
      <c r="H4" s="107"/>
      <c r="I4" s="107">
        <v>76</v>
      </c>
      <c r="J4" s="107"/>
      <c r="K4" s="107"/>
      <c r="L4" s="107"/>
      <c r="M4" s="107"/>
      <c r="N4" s="107">
        <f>C4+D4+E4+F4+G4+H4+I4</f>
        <v>76</v>
      </c>
    </row>
    <row r="5" spans="1:14" ht="20.25" customHeight="1">
      <c r="A5" s="340" t="s">
        <v>107</v>
      </c>
      <c r="B5" s="187" t="s">
        <v>65</v>
      </c>
      <c r="C5" s="107">
        <v>434580</v>
      </c>
      <c r="D5" s="107">
        <v>11903</v>
      </c>
      <c r="E5" s="107">
        <v>45741</v>
      </c>
      <c r="F5" s="107">
        <v>30617</v>
      </c>
      <c r="G5" s="107">
        <v>675</v>
      </c>
      <c r="H5" s="107">
        <v>9829</v>
      </c>
      <c r="I5" s="107">
        <v>2236</v>
      </c>
      <c r="J5" s="107">
        <v>4357</v>
      </c>
      <c r="K5" s="107">
        <v>15709</v>
      </c>
      <c r="L5" s="107">
        <v>374</v>
      </c>
      <c r="M5" s="107">
        <v>1475</v>
      </c>
      <c r="N5" s="107">
        <f t="shared" ref="N5:N16" si="0">C5+D5+E5+F5+G5+H5+I5+J5+K5+L5+M5</f>
        <v>557496</v>
      </c>
    </row>
    <row r="6" spans="1:14" ht="19.5">
      <c r="A6" s="341"/>
      <c r="B6" s="187" t="s">
        <v>66</v>
      </c>
      <c r="C6" s="107">
        <v>43811</v>
      </c>
      <c r="D6" s="107">
        <v>2475</v>
      </c>
      <c r="E6" s="107">
        <v>5217</v>
      </c>
      <c r="F6" s="107">
        <v>4773</v>
      </c>
      <c r="G6" s="107">
        <v>30</v>
      </c>
      <c r="H6" s="107">
        <v>441</v>
      </c>
      <c r="I6" s="107">
        <v>564</v>
      </c>
      <c r="J6" s="107">
        <v>334</v>
      </c>
      <c r="K6" s="107">
        <v>2329</v>
      </c>
      <c r="L6" s="107"/>
      <c r="M6" s="107">
        <v>73</v>
      </c>
      <c r="N6" s="107">
        <f t="shared" si="0"/>
        <v>60047</v>
      </c>
    </row>
    <row r="7" spans="1:14" ht="19.5">
      <c r="A7" s="340" t="s">
        <v>108</v>
      </c>
      <c r="B7" s="187" t="s">
        <v>65</v>
      </c>
      <c r="C7" s="107">
        <v>102276</v>
      </c>
      <c r="D7" s="107">
        <v>2595</v>
      </c>
      <c r="E7" s="107">
        <v>5572</v>
      </c>
      <c r="F7" s="107">
        <v>3447</v>
      </c>
      <c r="G7" s="107">
        <v>468</v>
      </c>
      <c r="H7" s="107">
        <v>2047</v>
      </c>
      <c r="I7" s="107">
        <v>181</v>
      </c>
      <c r="J7" s="107">
        <v>908</v>
      </c>
      <c r="K7" s="107">
        <v>1371</v>
      </c>
      <c r="L7" s="107">
        <v>27</v>
      </c>
      <c r="M7" s="107">
        <v>1035</v>
      </c>
      <c r="N7" s="107">
        <f>C7+D7+E7+F7+G7+H7+I7+J7+K7+L7+M7</f>
        <v>119927</v>
      </c>
    </row>
    <row r="8" spans="1:14" ht="19.5">
      <c r="A8" s="341"/>
      <c r="B8" s="187" t="s">
        <v>66</v>
      </c>
      <c r="C8" s="107">
        <v>18870</v>
      </c>
      <c r="D8" s="107">
        <v>570</v>
      </c>
      <c r="E8" s="107">
        <v>1162</v>
      </c>
      <c r="F8" s="107">
        <v>830</v>
      </c>
      <c r="G8" s="107">
        <v>49</v>
      </c>
      <c r="H8" s="107">
        <v>248</v>
      </c>
      <c r="I8" s="107">
        <v>128</v>
      </c>
      <c r="J8" s="107">
        <v>112</v>
      </c>
      <c r="K8" s="107">
        <v>454</v>
      </c>
      <c r="L8" s="107"/>
      <c r="M8" s="107">
        <v>20</v>
      </c>
      <c r="N8" s="107">
        <f t="shared" si="0"/>
        <v>22443</v>
      </c>
    </row>
    <row r="9" spans="1:14" ht="19.5">
      <c r="A9" s="340" t="s">
        <v>109</v>
      </c>
      <c r="B9" s="187" t="s">
        <v>65</v>
      </c>
      <c r="C9" s="107"/>
      <c r="D9" s="107">
        <v>217</v>
      </c>
      <c r="E9" s="107"/>
      <c r="F9" s="107">
        <v>15</v>
      </c>
      <c r="G9" s="107"/>
      <c r="H9" s="107"/>
      <c r="I9" s="107"/>
      <c r="J9" s="107"/>
      <c r="K9" s="107"/>
      <c r="L9" s="107"/>
      <c r="M9" s="107"/>
      <c r="N9" s="107">
        <f t="shared" si="0"/>
        <v>232</v>
      </c>
    </row>
    <row r="10" spans="1:14" ht="19.5">
      <c r="A10" s="341"/>
      <c r="B10" s="187" t="s">
        <v>66</v>
      </c>
      <c r="C10" s="107">
        <v>171</v>
      </c>
      <c r="D10" s="107">
        <v>22</v>
      </c>
      <c r="E10" s="107"/>
      <c r="F10" s="107"/>
      <c r="G10" s="107"/>
      <c r="H10" s="107"/>
      <c r="I10" s="107"/>
      <c r="J10" s="107"/>
      <c r="K10" s="107"/>
      <c r="L10" s="107"/>
      <c r="M10" s="107"/>
      <c r="N10" s="107">
        <f t="shared" si="0"/>
        <v>193</v>
      </c>
    </row>
    <row r="11" spans="1:14" ht="19.5">
      <c r="A11" s="340" t="s">
        <v>110</v>
      </c>
      <c r="B11" s="187" t="s">
        <v>65</v>
      </c>
      <c r="C11" s="107">
        <v>564</v>
      </c>
      <c r="D11" s="107">
        <v>568</v>
      </c>
      <c r="E11" s="107">
        <v>34</v>
      </c>
      <c r="F11" s="107">
        <v>60</v>
      </c>
      <c r="G11" s="107"/>
      <c r="H11" s="107">
        <v>37</v>
      </c>
      <c r="I11" s="107"/>
      <c r="J11" s="107"/>
      <c r="K11" s="107">
        <v>142</v>
      </c>
      <c r="L11" s="107"/>
      <c r="M11" s="107">
        <v>283</v>
      </c>
      <c r="N11" s="107">
        <f t="shared" si="0"/>
        <v>1688</v>
      </c>
    </row>
    <row r="12" spans="1:14" ht="19.5">
      <c r="A12" s="341"/>
      <c r="B12" s="187" t="s">
        <v>66</v>
      </c>
      <c r="C12" s="107">
        <v>144</v>
      </c>
      <c r="D12" s="107">
        <v>73</v>
      </c>
      <c r="E12" s="107">
        <v>5</v>
      </c>
      <c r="F12" s="107">
        <v>55</v>
      </c>
      <c r="G12" s="107"/>
      <c r="H12" s="107"/>
      <c r="I12" s="107"/>
      <c r="J12" s="107"/>
      <c r="K12" s="107"/>
      <c r="L12" s="107"/>
      <c r="M12" s="107">
        <v>39</v>
      </c>
      <c r="N12" s="107">
        <f t="shared" si="0"/>
        <v>316</v>
      </c>
    </row>
    <row r="13" spans="1:14" ht="19.5">
      <c r="A13" s="340" t="s">
        <v>115</v>
      </c>
      <c r="B13" s="187" t="s">
        <v>65</v>
      </c>
      <c r="C13" s="107">
        <v>314</v>
      </c>
      <c r="D13" s="107">
        <v>186</v>
      </c>
      <c r="E13" s="107"/>
      <c r="F13" s="107">
        <v>12</v>
      </c>
      <c r="G13" s="107">
        <v>122</v>
      </c>
      <c r="H13" s="107">
        <v>2</v>
      </c>
      <c r="I13" s="107">
        <v>75</v>
      </c>
      <c r="J13" s="107">
        <v>134</v>
      </c>
      <c r="K13" s="107">
        <v>16</v>
      </c>
      <c r="L13" s="107"/>
      <c r="M13" s="107">
        <v>13</v>
      </c>
      <c r="N13" s="107">
        <f t="shared" si="0"/>
        <v>874</v>
      </c>
    </row>
    <row r="14" spans="1:14" ht="19.5">
      <c r="A14" s="341"/>
      <c r="B14" s="187" t="s">
        <v>66</v>
      </c>
      <c r="C14" s="107">
        <v>136</v>
      </c>
      <c r="D14" s="107">
        <v>24</v>
      </c>
      <c r="E14" s="107"/>
      <c r="F14" s="107">
        <v>3</v>
      </c>
      <c r="G14" s="107">
        <v>4</v>
      </c>
      <c r="H14" s="107">
        <v>1</v>
      </c>
      <c r="I14" s="107">
        <v>23</v>
      </c>
      <c r="J14" s="107">
        <v>10</v>
      </c>
      <c r="K14" s="107"/>
      <c r="L14" s="107"/>
      <c r="M14" s="107"/>
      <c r="N14" s="107">
        <f t="shared" si="0"/>
        <v>201</v>
      </c>
    </row>
    <row r="15" spans="1:14" ht="19.5">
      <c r="A15" s="340" t="s">
        <v>111</v>
      </c>
      <c r="B15" s="187" t="s">
        <v>65</v>
      </c>
      <c r="C15" s="107"/>
      <c r="D15" s="107"/>
      <c r="E15" s="107"/>
      <c r="F15" s="107"/>
      <c r="G15" s="107"/>
      <c r="H15" s="107"/>
      <c r="I15" s="107">
        <v>827</v>
      </c>
      <c r="J15" s="107"/>
      <c r="K15" s="107"/>
      <c r="L15" s="107"/>
      <c r="M15" s="107">
        <v>25</v>
      </c>
      <c r="N15" s="107">
        <f t="shared" si="0"/>
        <v>852</v>
      </c>
    </row>
    <row r="16" spans="1:14" ht="19.5">
      <c r="A16" s="341"/>
      <c r="B16" s="187" t="s">
        <v>66</v>
      </c>
      <c r="C16" s="108"/>
      <c r="D16" s="107"/>
      <c r="E16" s="107"/>
      <c r="F16" s="107"/>
      <c r="G16" s="107"/>
      <c r="H16" s="107"/>
      <c r="I16" s="107">
        <v>629</v>
      </c>
      <c r="J16" s="107"/>
      <c r="K16" s="107"/>
      <c r="L16" s="107"/>
      <c r="M16" s="107">
        <v>11</v>
      </c>
      <c r="N16" s="107">
        <f t="shared" si="0"/>
        <v>640</v>
      </c>
    </row>
    <row r="17" spans="1:15" ht="18" customHeight="1">
      <c r="A17" s="342" t="s">
        <v>105</v>
      </c>
      <c r="B17" s="188" t="s">
        <v>65</v>
      </c>
      <c r="C17" s="109">
        <f t="shared" ref="C17:M17" si="1">C3+C5+C7+C9+C11+C13+C15</f>
        <v>537869</v>
      </c>
      <c r="D17" s="109">
        <f t="shared" si="1"/>
        <v>15469</v>
      </c>
      <c r="E17" s="109">
        <f t="shared" si="1"/>
        <v>51347</v>
      </c>
      <c r="F17" s="109">
        <f t="shared" si="1"/>
        <v>34151</v>
      </c>
      <c r="G17" s="109">
        <f t="shared" si="1"/>
        <v>1265</v>
      </c>
      <c r="H17" s="109">
        <f t="shared" si="1"/>
        <v>11915</v>
      </c>
      <c r="I17" s="109">
        <f t="shared" si="1"/>
        <v>3355</v>
      </c>
      <c r="J17" s="109">
        <f t="shared" si="1"/>
        <v>5399</v>
      </c>
      <c r="K17" s="109">
        <f t="shared" si="1"/>
        <v>17238</v>
      </c>
      <c r="L17" s="109">
        <f t="shared" si="1"/>
        <v>401</v>
      </c>
      <c r="M17" s="109">
        <f t="shared" si="1"/>
        <v>2831</v>
      </c>
      <c r="N17" s="109">
        <f>N3+N5+N7+N9+N11+N13+N15</f>
        <v>681240</v>
      </c>
      <c r="O17" s="71"/>
    </row>
    <row r="18" spans="1:15" ht="19.5">
      <c r="A18" s="343"/>
      <c r="B18" s="188" t="s">
        <v>66</v>
      </c>
      <c r="C18" s="109">
        <f t="shared" ref="C18:N18" si="2">C4+C6+C8+C12+C10+C14+C16</f>
        <v>63132</v>
      </c>
      <c r="D18" s="109">
        <f t="shared" si="2"/>
        <v>3164</v>
      </c>
      <c r="E18" s="109">
        <f t="shared" si="2"/>
        <v>6384</v>
      </c>
      <c r="F18" s="109">
        <f t="shared" si="2"/>
        <v>5661</v>
      </c>
      <c r="G18" s="109">
        <f t="shared" si="2"/>
        <v>83</v>
      </c>
      <c r="H18" s="109">
        <f t="shared" si="2"/>
        <v>690</v>
      </c>
      <c r="I18" s="109">
        <f t="shared" si="2"/>
        <v>1420</v>
      </c>
      <c r="J18" s="109">
        <f t="shared" si="2"/>
        <v>456</v>
      </c>
      <c r="K18" s="109">
        <f t="shared" si="2"/>
        <v>2783</v>
      </c>
      <c r="L18" s="109">
        <f t="shared" si="2"/>
        <v>0</v>
      </c>
      <c r="M18" s="109">
        <f t="shared" si="2"/>
        <v>143</v>
      </c>
      <c r="N18" s="109">
        <f t="shared" si="2"/>
        <v>83916</v>
      </c>
    </row>
    <row r="19" spans="1:15" ht="23.25" customHeight="1">
      <c r="A19" s="334" t="s">
        <v>467</v>
      </c>
      <c r="B19" s="335"/>
      <c r="C19" s="335"/>
      <c r="D19" s="335"/>
      <c r="E19" s="335"/>
      <c r="F19" s="335"/>
      <c r="G19" s="336"/>
      <c r="H19" s="107"/>
      <c r="I19" s="107"/>
      <c r="J19" s="107"/>
      <c r="K19" s="107"/>
      <c r="L19" s="107"/>
      <c r="M19" s="107"/>
      <c r="N19" s="107">
        <v>0</v>
      </c>
    </row>
    <row r="20" spans="1:15" ht="23.25" customHeight="1">
      <c r="A20" s="337" t="s">
        <v>468</v>
      </c>
      <c r="B20" s="338"/>
      <c r="C20" s="338"/>
      <c r="D20" s="338"/>
      <c r="E20" s="338"/>
      <c r="F20" s="338"/>
      <c r="G20" s="339"/>
      <c r="H20" s="107"/>
      <c r="I20" s="107"/>
      <c r="J20" s="107"/>
      <c r="K20" s="107"/>
      <c r="L20" s="107"/>
      <c r="M20" s="107"/>
      <c r="N20" s="107">
        <v>0</v>
      </c>
    </row>
    <row r="21" spans="1:15" ht="23.25" customHeight="1">
      <c r="A21" s="337" t="s">
        <v>469</v>
      </c>
      <c r="B21" s="338"/>
      <c r="C21" s="338"/>
      <c r="D21" s="338"/>
      <c r="E21" s="338"/>
      <c r="F21" s="338"/>
      <c r="G21" s="339"/>
      <c r="H21" s="107"/>
      <c r="I21" s="107"/>
      <c r="J21" s="107"/>
      <c r="K21" s="107"/>
      <c r="L21" s="107"/>
      <c r="M21" s="107"/>
      <c r="N21" s="107">
        <v>0</v>
      </c>
    </row>
    <row r="22" spans="1:15" ht="23.25" customHeight="1">
      <c r="A22" s="337" t="s">
        <v>470</v>
      </c>
      <c r="B22" s="338"/>
      <c r="C22" s="338"/>
      <c r="D22" s="338"/>
      <c r="E22" s="338"/>
      <c r="F22" s="338"/>
      <c r="G22" s="339"/>
      <c r="H22" s="107"/>
      <c r="I22" s="107"/>
      <c r="J22" s="107"/>
      <c r="K22" s="107"/>
      <c r="L22" s="107"/>
      <c r="M22" s="107"/>
      <c r="N22" s="107">
        <v>0</v>
      </c>
    </row>
    <row r="23" spans="1:15" ht="23.25" customHeight="1">
      <c r="A23" s="328" t="s">
        <v>112</v>
      </c>
      <c r="B23" s="332"/>
      <c r="C23" s="332"/>
      <c r="D23" s="332"/>
      <c r="E23" s="332"/>
      <c r="F23" s="332"/>
      <c r="G23" s="333"/>
      <c r="H23" s="107"/>
      <c r="I23" s="107"/>
      <c r="J23" s="107"/>
      <c r="K23" s="107"/>
      <c r="L23" s="107"/>
      <c r="M23" s="107"/>
      <c r="N23" s="107">
        <v>367</v>
      </c>
    </row>
    <row r="24" spans="1:15" ht="23.25" customHeight="1">
      <c r="A24" s="328" t="s">
        <v>186</v>
      </c>
      <c r="B24" s="332"/>
      <c r="C24" s="332"/>
      <c r="D24" s="332"/>
      <c r="E24" s="332"/>
      <c r="F24" s="332"/>
      <c r="G24" s="333"/>
      <c r="H24" s="107"/>
      <c r="I24" s="107"/>
      <c r="J24" s="107"/>
      <c r="K24" s="107"/>
      <c r="L24" s="107"/>
      <c r="M24" s="107"/>
      <c r="N24" s="107">
        <v>0</v>
      </c>
    </row>
    <row r="25" spans="1:15" ht="23.25" customHeight="1">
      <c r="A25" s="328" t="s">
        <v>192</v>
      </c>
      <c r="B25" s="332"/>
      <c r="C25" s="332"/>
      <c r="D25" s="332"/>
      <c r="E25" s="332"/>
      <c r="F25" s="332"/>
      <c r="G25" s="333"/>
      <c r="H25" s="107"/>
      <c r="I25" s="107"/>
      <c r="J25" s="107"/>
      <c r="K25" s="107"/>
      <c r="L25" s="107"/>
      <c r="M25" s="107"/>
      <c r="N25" s="107">
        <v>907</v>
      </c>
    </row>
    <row r="26" spans="1:15" ht="23.25" customHeight="1">
      <c r="A26" s="327" t="s">
        <v>193</v>
      </c>
      <c r="B26" s="327"/>
      <c r="C26" s="327"/>
      <c r="D26" s="327"/>
      <c r="E26" s="327"/>
      <c r="F26" s="327"/>
      <c r="G26" s="328"/>
      <c r="H26" s="107"/>
      <c r="I26" s="107"/>
      <c r="J26" s="107"/>
      <c r="K26" s="107"/>
      <c r="L26" s="107"/>
      <c r="M26" s="107"/>
      <c r="N26" s="107">
        <v>0</v>
      </c>
    </row>
    <row r="27" spans="1:15" ht="23.25" customHeight="1">
      <c r="A27" s="327" t="s">
        <v>194</v>
      </c>
      <c r="B27" s="327"/>
      <c r="C27" s="327"/>
      <c r="D27" s="327"/>
      <c r="E27" s="327"/>
      <c r="F27" s="327"/>
      <c r="G27" s="328"/>
      <c r="H27" s="107"/>
      <c r="I27" s="107"/>
      <c r="J27" s="107"/>
      <c r="K27" s="107"/>
      <c r="L27" s="107"/>
      <c r="M27" s="107"/>
      <c r="N27" s="107">
        <v>75</v>
      </c>
    </row>
    <row r="28" spans="1:15" ht="23.25" customHeight="1">
      <c r="A28" s="327" t="s">
        <v>195</v>
      </c>
      <c r="B28" s="327"/>
      <c r="C28" s="327"/>
      <c r="D28" s="327"/>
      <c r="E28" s="327"/>
      <c r="F28" s="327"/>
      <c r="G28" s="328"/>
      <c r="H28" s="107"/>
      <c r="I28" s="107"/>
      <c r="J28" s="107"/>
      <c r="K28" s="107"/>
      <c r="L28" s="107"/>
      <c r="M28" s="107"/>
      <c r="N28" s="107">
        <v>0</v>
      </c>
    </row>
    <row r="29" spans="1:15" ht="18" customHeight="1">
      <c r="A29" s="329" t="s">
        <v>113</v>
      </c>
      <c r="B29" s="329"/>
      <c r="C29" s="329"/>
      <c r="D29" s="329"/>
      <c r="E29" s="329"/>
      <c r="F29" s="329"/>
      <c r="G29" s="330"/>
      <c r="H29" s="107"/>
      <c r="I29" s="107"/>
      <c r="J29" s="107"/>
      <c r="K29" s="107"/>
      <c r="L29" s="107"/>
      <c r="M29" s="107"/>
      <c r="N29" s="109">
        <f>N17+N19+N20+N21+N22+N23+N24+N25+N26+N27+N28</f>
        <v>682589</v>
      </c>
    </row>
    <row r="30" spans="1:15" s="186" customFormat="1" ht="18" customHeight="1">
      <c r="A30" s="331" t="s">
        <v>471</v>
      </c>
      <c r="B30" s="331"/>
      <c r="C30" s="331"/>
      <c r="D30" s="331"/>
      <c r="E30" s="331"/>
      <c r="F30" s="331"/>
      <c r="G30" s="331"/>
      <c r="H30" s="331"/>
      <c r="I30" s="331"/>
      <c r="J30" s="331"/>
      <c r="K30" s="331"/>
      <c r="L30" s="331"/>
      <c r="M30" s="331"/>
      <c r="N30" s="331"/>
    </row>
  </sheetData>
  <mergeCells count="21">
    <mergeCell ref="A11:A12"/>
    <mergeCell ref="A13:A14"/>
    <mergeCell ref="A15:A16"/>
    <mergeCell ref="A17:A18"/>
    <mergeCell ref="A1:N1"/>
    <mergeCell ref="A3:A4"/>
    <mergeCell ref="A5:A6"/>
    <mergeCell ref="A7:A8"/>
    <mergeCell ref="A9:A10"/>
    <mergeCell ref="A19:G19"/>
    <mergeCell ref="A20:G20"/>
    <mergeCell ref="A21:G21"/>
    <mergeCell ref="A22:G22"/>
    <mergeCell ref="A26:G26"/>
    <mergeCell ref="A28:G28"/>
    <mergeCell ref="A29:G29"/>
    <mergeCell ref="A30:N30"/>
    <mergeCell ref="A23:G23"/>
    <mergeCell ref="A24:G24"/>
    <mergeCell ref="A25:G25"/>
    <mergeCell ref="A27:G27"/>
  </mergeCells>
  <printOptions horizontalCentered="1"/>
  <pageMargins left="0.7" right="0.7" top="0.75" bottom="0.75" header="0.3" footer="0.3"/>
  <pageSetup paperSize="138" scale="78" fitToHeight="0" orientation="landscape" r:id="rId1"/>
  <rowBreaks count="1" manualBreakCount="1">
    <brk id="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11.1</vt:lpstr>
      <vt:lpstr>11.2</vt:lpstr>
      <vt:lpstr>11.3</vt:lpstr>
      <vt:lpstr>11.4</vt:lpstr>
      <vt:lpstr>11.5</vt:lpstr>
      <vt:lpstr>11.6</vt:lpstr>
      <vt:lpstr>11.7</vt:lpstr>
      <vt:lpstr>11.8</vt:lpstr>
      <vt:lpstr>11.9</vt:lpstr>
      <vt:lpstr>11.10</vt:lpstr>
      <vt:lpstr>11.11</vt:lpstr>
      <vt:lpstr>11.12</vt:lpstr>
      <vt:lpstr>11.13</vt:lpstr>
      <vt:lpstr>11.14</vt:lpstr>
      <vt:lpstr>11.15</vt:lpstr>
      <vt:lpstr>'11.10'!Print_Area</vt:lpstr>
      <vt:lpstr>'11.11'!Print_Area</vt:lpstr>
      <vt:lpstr>'11.12'!Print_Area</vt:lpstr>
      <vt:lpstr>'11.13'!Print_Area</vt:lpstr>
      <vt:lpstr>'11.15'!Print_Area</vt:lpstr>
      <vt:lpstr>'11.3'!Print_Area</vt:lpstr>
      <vt:lpstr>'11.5'!Print_Area</vt:lpstr>
      <vt:lpstr>'11.7'!Print_Area</vt:lpstr>
      <vt:lpstr>'11.10'!Print_Titles</vt:lpstr>
      <vt:lpstr>'11.11'!Print_Titles</vt:lpstr>
      <vt:lpstr>'11.15'!Print_Titles</vt:lpstr>
      <vt:lpstr>'11.3'!Print_Titles</vt:lpstr>
      <vt:lpstr>'11.7'!Print_Titles</vt:lpstr>
      <vt:lpstr>'11.9'!Print_Titles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2023-06-08T07:51:19Z</dcterms:created>
  <dcterms:modified xsi:type="dcterms:W3CDTF">2023-06-23T06:16:35Z</dcterms:modified>
</cp:coreProperties>
</file>