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ta\Nepal in Data\Resource\BULK Upload\Central-Federal Government\Ministry of Finance\Publications\PDF\June 22, 2023\PDF\"/>
    </mc:Choice>
  </mc:AlternateContent>
  <bookViews>
    <workbookView xWindow="-120" yWindow="-120" windowWidth="29040" windowHeight="15840"/>
  </bookViews>
  <sheets>
    <sheet name="9.1" sheetId="12" r:id="rId1"/>
    <sheet name="9.2" sheetId="13" r:id="rId2"/>
    <sheet name="9.3" sheetId="11" r:id="rId3"/>
    <sheet name="9.4" sheetId="8" r:id="rId4"/>
  </sheets>
  <definedNames>
    <definedName name="_xlnm.Print_Area" localSheetId="0">'9.1'!$A$1:$L$16</definedName>
    <definedName name="_xlnm.Print_Area" localSheetId="1">'9.2'!$A$1:$L$26</definedName>
    <definedName name="_xlnm.Print_Area" localSheetId="2">'9.3'!$A$1:$M$16</definedName>
    <definedName name="_xlnm.Print_Area" localSheetId="3">'9.4'!$A$1:$M$16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3" l="1"/>
  <c r="I24" i="13"/>
  <c r="G24" i="13"/>
  <c r="L23" i="13"/>
  <c r="F23" i="13"/>
  <c r="G23" i="13" s="1"/>
  <c r="H23" i="13" s="1"/>
  <c r="G22" i="13"/>
  <c r="H22" i="13" s="1"/>
  <c r="H21" i="13"/>
  <c r="H20" i="13"/>
  <c r="H19" i="13"/>
  <c r="H18" i="13"/>
  <c r="L17" i="13"/>
  <c r="H17" i="13"/>
  <c r="L16" i="13"/>
  <c r="H16" i="13"/>
  <c r="H15" i="13"/>
  <c r="H14" i="13"/>
  <c r="H13" i="13"/>
  <c r="H12" i="13"/>
  <c r="L9" i="12"/>
  <c r="K9" i="12"/>
  <c r="L5" i="12"/>
  <c r="K5" i="12"/>
  <c r="M14" i="11"/>
  <c r="J14" i="11"/>
  <c r="M13" i="11"/>
  <c r="J13" i="11"/>
  <c r="M12" i="11"/>
  <c r="J12" i="11"/>
  <c r="M11" i="11"/>
  <c r="J11" i="11"/>
  <c r="M10" i="11"/>
  <c r="J10" i="11"/>
  <c r="M9" i="11"/>
  <c r="J9" i="11"/>
  <c r="M8" i="11"/>
  <c r="J8" i="11"/>
  <c r="M7" i="11"/>
  <c r="J7" i="11"/>
  <c r="M6" i="11"/>
  <c r="J6" i="11"/>
  <c r="M5" i="11"/>
  <c r="J5" i="11"/>
  <c r="H24" i="13" l="1"/>
  <c r="L9" i="8"/>
  <c r="J5" i="8" l="1"/>
</calcChain>
</file>

<file path=xl/sharedStrings.xml><?xml version="1.0" encoding="utf-8"?>
<sst xmlns="http://schemas.openxmlformats.org/spreadsheetml/2006/main" count="141" uniqueCount="95">
  <si>
    <t>जम्मा</t>
  </si>
  <si>
    <t>आर्थिक वर्ष</t>
  </si>
  <si>
    <t>गार्हस्थ</t>
  </si>
  <si>
    <t>औद्योगिक</t>
  </si>
  <si>
    <t>व्यापारिक</t>
  </si>
  <si>
    <t>निर्यात</t>
  </si>
  <si>
    <t>अन्य</t>
  </si>
  <si>
    <t>विद्युत ह्रास</t>
  </si>
  <si>
    <t>आदान प्रदान सम्झौता अन्तर्गत</t>
  </si>
  <si>
    <t>आयात</t>
  </si>
  <si>
    <t>२०६१/६२</t>
  </si>
  <si>
    <t>२०६२/६३</t>
  </si>
  <si>
    <t>२०६३/६४</t>
  </si>
  <si>
    <t>२०६४/६५</t>
  </si>
  <si>
    <t>२०६५/६६</t>
  </si>
  <si>
    <t>२०६६/६७</t>
  </si>
  <si>
    <t>२०६७/६८</t>
  </si>
  <si>
    <t>२०६८/६९</t>
  </si>
  <si>
    <t>२०६९/७०</t>
  </si>
  <si>
    <t>(दश लाख किलो वाट घण्टामा)</t>
  </si>
  <si>
    <t>उत्पादन र आयात</t>
  </si>
  <si>
    <t>२०७०/७१</t>
  </si>
  <si>
    <t>२०७१/७२</t>
  </si>
  <si>
    <t>2072/73</t>
  </si>
  <si>
    <t>207३/7४</t>
  </si>
  <si>
    <t>विवरण</t>
  </si>
  <si>
    <t>२०७1/७2</t>
  </si>
  <si>
    <t>२०७2/७३</t>
  </si>
  <si>
    <t>२०७3/७4</t>
  </si>
  <si>
    <t>उपलब्ध उर्जा (गि.वा.आ.)</t>
  </si>
  <si>
    <t>उच्चतम माग (मे.वा.)</t>
  </si>
  <si>
    <t>2074/75</t>
  </si>
  <si>
    <r>
      <t>प्रसारण</t>
    </r>
    <r>
      <rPr>
        <b/>
        <sz val="9"/>
        <color rgb="FF000000"/>
        <rFont val="Preeti"/>
      </rPr>
      <t xml:space="preserve"> </t>
    </r>
    <r>
      <rPr>
        <b/>
        <sz val="9"/>
        <color rgb="FF000000"/>
        <rFont val="Kalimati"/>
        <charset val="1"/>
      </rPr>
      <t>लाइन (किलोमिटर)</t>
    </r>
  </si>
  <si>
    <r>
      <t>वितरण</t>
    </r>
    <r>
      <rPr>
        <b/>
        <sz val="9"/>
        <color rgb="FF000000"/>
        <rFont val="Preeti"/>
      </rPr>
      <t xml:space="preserve"> </t>
    </r>
    <r>
      <rPr>
        <b/>
        <sz val="9"/>
        <color rgb="FF000000"/>
        <rFont val="Kalimati"/>
        <charset val="1"/>
      </rPr>
      <t>लाइन (किलोमिटर)</t>
    </r>
  </si>
  <si>
    <t>विद्युत चुहावट (प्रतिशतमा)</t>
  </si>
  <si>
    <t>२०७5/७6</t>
  </si>
  <si>
    <t>प्रति व्यक्ति विद्युत खपत</t>
  </si>
  <si>
    <t>२०७6/७७</t>
  </si>
  <si>
    <t>२०७7/७८</t>
  </si>
  <si>
    <t>भारतबाट विद्युत आयात (गिगा वाट घण्टा)</t>
  </si>
  <si>
    <t>2076/77</t>
  </si>
  <si>
    <t>2075/76</t>
  </si>
  <si>
    <r>
      <t>ग्राहक संख्या (हजारमा)</t>
    </r>
    <r>
      <rPr>
        <b/>
        <sz val="10"/>
        <color rgb="FF000000"/>
        <rFont val="Times New Roman"/>
        <family val="1"/>
      </rPr>
      <t>**</t>
    </r>
  </si>
  <si>
    <t>2077/78</t>
  </si>
  <si>
    <t>2078/79</t>
  </si>
  <si>
    <t>२०७9/80 को प्रथम आठ महिना सम्मको उपलब्धी</t>
  </si>
  <si>
    <t>२०७8/७९</t>
  </si>
  <si>
    <t>२०७9/80 सम्मको अनुमानित उपलब्धी</t>
  </si>
  <si>
    <t>उत्पादन* (मे.वा.)</t>
  </si>
  <si>
    <t>विद्युतमा पहुँच प्राप्त जनसंख्या (प्रतिशतमा)</t>
  </si>
  <si>
    <t>* फागुनसम्म</t>
  </si>
  <si>
    <t xml:space="preserve"> अनुसूची ९.४: विद्युत माग, खपत, उत्पादन एवं भौतिक संरचना</t>
  </si>
  <si>
    <t>**सामुदायिक उपभोक्ता समावेश नभएको</t>
  </si>
  <si>
    <t>स्रोत</t>
  </si>
  <si>
    <t>२०७३/७४</t>
  </si>
  <si>
    <t>२०७४/७५</t>
  </si>
  <si>
    <t>२०७५/७६</t>
  </si>
  <si>
    <t>२०७६/७७</t>
  </si>
  <si>
    <t>२०७8/७9</t>
  </si>
  <si>
    <t>००० ToE</t>
  </si>
  <si>
    <t>परम्परागत</t>
  </si>
  <si>
    <t>दाउरा</t>
  </si>
  <si>
    <t>कृषि अवशेष</t>
  </si>
  <si>
    <t>गुइँठा</t>
  </si>
  <si>
    <t>व्यपारिक</t>
  </si>
  <si>
    <t>कोइला</t>
  </si>
  <si>
    <t>पेट्रोलियम पदार्थ</t>
  </si>
  <si>
    <t>विद्युत</t>
  </si>
  <si>
    <t>नविकरणीय</t>
  </si>
  <si>
    <t>कुल जम्मा</t>
  </si>
  <si>
    <t>स्रोत: ऊर्जा, जलस्रोत तथा सिँचाइ मन्त्रालय, २०७9</t>
  </si>
  <si>
    <t xml:space="preserve">ToE: Tones of Oil Equivalent </t>
  </si>
  <si>
    <t>प्रथम आठ महिना</t>
  </si>
  <si>
    <t>अंश प्रतिशत</t>
  </si>
  <si>
    <r>
      <t>२०७२/७३</t>
    </r>
    <r>
      <rPr>
        <b/>
        <sz val="9"/>
        <color rgb="FF000000"/>
        <rFont val="Mangal"/>
        <family val="1"/>
      </rPr>
      <t xml:space="preserve"> </t>
    </r>
  </si>
  <si>
    <r>
      <t>२०७३/७४</t>
    </r>
    <r>
      <rPr>
        <b/>
        <sz val="9"/>
        <color rgb="FF000000"/>
        <rFont val="Mangal"/>
        <family val="1"/>
      </rPr>
      <t xml:space="preserve"> </t>
    </r>
  </si>
  <si>
    <r>
      <t>२०७४/७५</t>
    </r>
    <r>
      <rPr>
        <b/>
        <sz val="9"/>
        <color rgb="FF000000"/>
        <rFont val="Mangal"/>
        <family val="1"/>
      </rPr>
      <t xml:space="preserve"> </t>
    </r>
  </si>
  <si>
    <t>२०७7/७8</t>
  </si>
  <si>
    <t>२०७9/80</t>
  </si>
  <si>
    <r>
      <t xml:space="preserve">००० </t>
    </r>
    <r>
      <rPr>
        <b/>
        <sz val="9"/>
        <color rgb="FF000000"/>
        <rFont val="Calibri"/>
        <family val="2"/>
        <scheme val="minor"/>
      </rPr>
      <t>ToE</t>
    </r>
  </si>
  <si>
    <t xml:space="preserve"> ToE: Tones of Oil Equivalent</t>
  </si>
  <si>
    <t>२०७२/७३</t>
  </si>
  <si>
    <r>
      <t>२०७७/७८</t>
    </r>
    <r>
      <rPr>
        <sz val="10"/>
        <color theme="1"/>
        <rFont val="Mangal"/>
        <family val="1"/>
      </rPr>
      <t xml:space="preserve"> </t>
    </r>
  </si>
  <si>
    <r>
      <t>२०७9/80</t>
    </r>
    <r>
      <rPr>
        <b/>
        <vertAlign val="superscript"/>
        <sz val="10"/>
        <color rgb="FF000000"/>
        <rFont val="Calibri"/>
        <family val="2"/>
        <scheme val="minor"/>
      </rPr>
      <t>*</t>
    </r>
    <r>
      <rPr>
        <b/>
        <sz val="10"/>
        <color rgb="FF000000"/>
        <rFont val="Mangal"/>
        <family val="1"/>
      </rPr>
      <t xml:space="preserve"> </t>
    </r>
  </si>
  <si>
    <t>स्रोत: उर्जा, जलस्रोत तथा सिंचाई मन्त्रालय,२०७9</t>
  </si>
  <si>
    <t>स्रोतः नेपाल विद्युत प्राधिकरण, 2079</t>
  </si>
  <si>
    <r>
      <rPr>
        <sz val="6"/>
        <rFont val="Times New Roman"/>
        <family val="1"/>
      </rPr>
      <t>*Independent Power Producer(IPP)</t>
    </r>
    <r>
      <rPr>
        <sz val="6"/>
        <rFont val="Kalimati"/>
        <charset val="1"/>
      </rPr>
      <t xml:space="preserve"> को विद्युत उत्पादन समेत समावेस गरिएको छ। </t>
    </r>
  </si>
  <si>
    <t>२०80/८1 को लक्ष्य</t>
  </si>
  <si>
    <t xml:space="preserve"> उत्पादन तथा खपत</t>
  </si>
  <si>
    <t>उच्चतम
भार
(मे.वा.)</t>
  </si>
  <si>
    <t xml:space="preserve">अनुसूची ९.१: ऊर्जा खपतको विवरण </t>
  </si>
  <si>
    <r>
      <rPr>
        <vertAlign val="superscript"/>
        <sz val="6"/>
        <color rgb="FF000000"/>
        <rFont val="Calibri"/>
        <family val="2"/>
        <scheme val="minor"/>
      </rPr>
      <t>*</t>
    </r>
    <r>
      <rPr>
        <sz val="6"/>
        <color rgb="FF000000"/>
        <rFont val="Mangal"/>
        <family val="1"/>
      </rPr>
      <t xml:space="preserve"> </t>
    </r>
    <r>
      <rPr>
        <sz val="6"/>
        <color rgb="FF000000"/>
        <rFont val="Kalimati"/>
        <charset val="1"/>
      </rPr>
      <t>प्रथम आठ महिना</t>
    </r>
    <r>
      <rPr>
        <sz val="6"/>
        <color rgb="FF000000"/>
        <rFont val="Kalimati"/>
        <family val="2"/>
        <charset val="1"/>
      </rPr>
      <t>को</t>
    </r>
  </si>
  <si>
    <t>अनुसूची ९.२: विद्युत उत्पादन तथा खपतको स्थिति</t>
  </si>
  <si>
    <t>अनुसूची ९.३: ऊर्जा खपतको स्थिति</t>
  </si>
  <si>
    <t>2079/80*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</si>
</sst>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00439]0"/>
    <numFmt numFmtId="165" formatCode="[$-4000439]0.00"/>
    <numFmt numFmtId="166" formatCode="[$-4000439]0.0"/>
  </numFmts>
  <fonts count="39">
    <font>
      <sz val="11"/>
      <name val="Dev - Exl"/>
    </font>
    <font>
      <sz val="9"/>
      <name val="Kalimati"/>
      <charset val="1"/>
    </font>
    <font>
      <b/>
      <sz val="9"/>
      <name val="Kalimati"/>
      <charset val="1"/>
    </font>
    <font>
      <b/>
      <sz val="8"/>
      <name val="Kalimati"/>
      <charset val="1"/>
    </font>
    <font>
      <b/>
      <sz val="8"/>
      <color rgb="FF000000"/>
      <name val="Kalimati"/>
      <charset val="1"/>
    </font>
    <font>
      <b/>
      <sz val="10"/>
      <color rgb="FF000000"/>
      <name val="Kalimati"/>
      <charset val="1"/>
    </font>
    <font>
      <b/>
      <sz val="9"/>
      <color rgb="FF000000"/>
      <name val="Kalimati"/>
      <charset val="1"/>
    </font>
    <font>
      <b/>
      <sz val="9"/>
      <color rgb="FF000000"/>
      <name val="Preeti"/>
    </font>
    <font>
      <b/>
      <sz val="10"/>
      <color rgb="FF000000"/>
      <name val="Times New Roman"/>
      <family val="1"/>
    </font>
    <font>
      <sz val="8"/>
      <name val="Himalayabold"/>
    </font>
    <font>
      <sz val="8"/>
      <color theme="1"/>
      <name val="Himalayabold"/>
    </font>
    <font>
      <sz val="10"/>
      <color rgb="FF000000"/>
      <name val="Kalimati"/>
      <charset val="1"/>
    </font>
    <font>
      <b/>
      <sz val="10"/>
      <color theme="1"/>
      <name val="Kalimati"/>
      <charset val="1"/>
    </font>
    <font>
      <b/>
      <sz val="9"/>
      <color theme="1"/>
      <name val="Kalimati"/>
      <charset val="1"/>
    </font>
    <font>
      <b/>
      <sz val="9"/>
      <color rgb="FF000000"/>
      <name val="Mangal"/>
      <family val="1"/>
    </font>
    <font>
      <b/>
      <sz val="9"/>
      <color rgb="FF000000"/>
      <name val="Calibri"/>
      <family val="2"/>
      <scheme val="minor"/>
    </font>
    <font>
      <sz val="9"/>
      <color rgb="FF000000"/>
      <name val="Kalimati"/>
      <charset val="1"/>
    </font>
    <font>
      <sz val="10"/>
      <color theme="1"/>
      <name val="Mangal"/>
      <family val="1"/>
    </font>
    <font>
      <b/>
      <vertAlign val="superscript"/>
      <sz val="10"/>
      <color rgb="FF000000"/>
      <name val="Calibri"/>
      <family val="2"/>
      <scheme val="minor"/>
    </font>
    <font>
      <b/>
      <sz val="10"/>
      <color rgb="FF000000"/>
      <name val="Mangal"/>
      <family val="1"/>
    </font>
    <font>
      <sz val="10"/>
      <color theme="1"/>
      <name val="Kalimati"/>
      <charset val="1"/>
    </font>
    <font>
      <b/>
      <sz val="8"/>
      <color rgb="FF000000"/>
      <name val="Kalimati"/>
      <family val="2"/>
      <charset val="1"/>
    </font>
    <font>
      <sz val="6"/>
      <name val="Kalimati"/>
      <family val="1"/>
      <charset val="1"/>
    </font>
    <font>
      <sz val="6"/>
      <name val="Times New Roman"/>
      <family val="1"/>
    </font>
    <font>
      <sz val="6"/>
      <name val="Kalimati"/>
      <charset val="1"/>
    </font>
    <font>
      <b/>
      <sz val="6"/>
      <name val="Kalimati"/>
      <charset val="1"/>
    </font>
    <font>
      <sz val="6"/>
      <name val="Dev - Exl"/>
    </font>
    <font>
      <b/>
      <sz val="16"/>
      <color theme="1"/>
      <name val="Kalimati"/>
      <charset val="1"/>
    </font>
    <font>
      <sz val="8"/>
      <name val="Dev - Exl"/>
    </font>
    <font>
      <b/>
      <sz val="8"/>
      <color theme="1"/>
      <name val="Calibri"/>
      <family val="2"/>
      <scheme val="minor"/>
    </font>
    <font>
      <sz val="6"/>
      <color rgb="FF000000"/>
      <name val="Kalimati"/>
      <charset val="1"/>
    </font>
    <font>
      <b/>
      <sz val="6"/>
      <color rgb="FF000000"/>
      <name val="Kalimati"/>
      <charset val="1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Kalimati"/>
      <charset val="1"/>
    </font>
    <font>
      <b/>
      <sz val="16"/>
      <name val="Kalimati"/>
      <charset val="1"/>
    </font>
    <font>
      <sz val="6"/>
      <color rgb="FF000000"/>
      <name val="Kalimati"/>
      <family val="2"/>
      <charset val="1"/>
    </font>
    <font>
      <vertAlign val="superscript"/>
      <sz val="6"/>
      <color rgb="FF000000"/>
      <name val="Calibri"/>
      <family val="2"/>
      <scheme val="minor"/>
    </font>
    <font>
      <sz val="6"/>
      <color rgb="FF00000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6" fillId="0" borderId="0" xfId="0" applyFont="1"/>
    <xf numFmtId="0" fontId="24" fillId="0" borderId="0" xfId="0" applyFont="1"/>
    <xf numFmtId="0" fontId="28" fillId="0" borderId="0" xfId="0" applyFont="1"/>
    <xf numFmtId="0" fontId="29" fillId="0" borderId="0" xfId="0" applyFont="1"/>
    <xf numFmtId="0" fontId="21" fillId="0" borderId="0" xfId="0" applyFont="1" applyAlignment="1">
      <alignment vertical="center"/>
    </xf>
    <xf numFmtId="165" fontId="28" fillId="0" borderId="0" xfId="0" applyNumberFormat="1" applyFont="1"/>
    <xf numFmtId="0" fontId="1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165" fontId="31" fillId="0" borderId="0" xfId="0" applyNumberFormat="1" applyFont="1" applyAlignment="1">
      <alignment horizontal="right" vertical="center"/>
    </xf>
    <xf numFmtId="0" fontId="32" fillId="0" borderId="0" xfId="0" applyFont="1"/>
    <xf numFmtId="2" fontId="33" fillId="0" borderId="0" xfId="0" applyNumberFormat="1" applyFont="1"/>
    <xf numFmtId="0" fontId="34" fillId="0" borderId="5" xfId="0" applyFont="1" applyBorder="1"/>
    <xf numFmtId="0" fontId="33" fillId="0" borderId="0" xfId="0" applyFont="1"/>
    <xf numFmtId="0" fontId="6" fillId="3" borderId="1" xfId="0" applyFont="1" applyFill="1" applyBorder="1" applyAlignment="1">
      <alignment horizontal="center" vertical="center"/>
    </xf>
    <xf numFmtId="0" fontId="13" fillId="3" borderId="1" xfId="0" applyFont="1" applyFill="1" applyBorder="1"/>
    <xf numFmtId="0" fontId="1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2" fontId="2" fillId="3" borderId="1" xfId="0" quotePrefix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/>
    </xf>
    <xf numFmtId="0" fontId="0" fillId="3" borderId="0" xfId="0" applyFill="1"/>
    <xf numFmtId="2" fontId="33" fillId="0" borderId="0" xfId="0" applyNumberFormat="1" applyFont="1" applyAlignment="1">
      <alignment horizontal="left"/>
    </xf>
    <xf numFmtId="0" fontId="2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36" fillId="0" borderId="5" xfId="0" applyFont="1" applyBorder="1" applyAlignment="1">
      <alignment horizontal="right" vertical="center"/>
    </xf>
    <xf numFmtId="0" fontId="30" fillId="0" borderId="5" xfId="0" applyFont="1" applyBorder="1" applyAlignment="1">
      <alignment horizontal="left" vertical="center"/>
    </xf>
    <xf numFmtId="2" fontId="24" fillId="0" borderId="5" xfId="0" applyNumberFormat="1" applyFont="1" applyBorder="1" applyAlignment="1">
      <alignment horizontal="left"/>
    </xf>
    <xf numFmtId="0" fontId="24" fillId="0" borderId="0" xfId="0" applyFont="1" applyAlignment="1">
      <alignment horizontal="left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35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5" fillId="2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right" wrapText="1"/>
    </xf>
    <xf numFmtId="0" fontId="4" fillId="3" borderId="8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176893</xdr:rowOff>
    </xdr:from>
    <xdr:to>
      <xdr:col>1</xdr:col>
      <xdr:colOff>122464</xdr:colOff>
      <xdr:row>45</xdr:row>
      <xdr:rowOff>108857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672406-5F76-46C1-87F0-CBCBE033F922}"/>
            </a:ext>
          </a:extLst>
        </xdr:cNvPr>
        <xdr:cNvSpPr txBox="1"/>
      </xdr:nvSpPr>
      <xdr:spPr>
        <a:xfrm>
          <a:off x="847725" y="12654643"/>
          <a:ext cx="0" cy="312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>
            <a:cs typeface="Kalimati" panose="00000400000000000000" pitchFamily="2"/>
          </a:endParaRPr>
        </a:p>
        <a:p>
          <a:endParaRPr lang="en-US" sz="1000">
            <a:cs typeface="Kalimati" panose="00000400000000000000" pitchFamily="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view="pageBreakPreview" zoomScaleNormal="100" zoomScaleSheetLayoutView="100" workbookViewId="0">
      <selection sqref="A1:L1"/>
    </sheetView>
  </sheetViews>
  <sheetFormatPr defaultColWidth="9" defaultRowHeight="11.25"/>
  <cols>
    <col min="1" max="1" width="14.125" style="9" customWidth="1"/>
    <col min="2" max="2" width="10" style="9" bestFit="1" customWidth="1"/>
    <col min="3" max="4" width="10" style="9" customWidth="1"/>
    <col min="5" max="11" width="10" style="9" bestFit="1" customWidth="1"/>
    <col min="12" max="12" width="10.5" style="9" bestFit="1" customWidth="1"/>
    <col min="13" max="19" width="9" style="9"/>
    <col min="20" max="20" width="17.875" style="9" customWidth="1"/>
    <col min="21" max="21" width="18" style="9" customWidth="1"/>
    <col min="22" max="22" width="14.75" style="9" customWidth="1"/>
    <col min="23" max="23" width="8.75" style="9" bestFit="1" customWidth="1"/>
    <col min="24" max="16384" width="9" style="9"/>
  </cols>
  <sheetData>
    <row r="1" spans="1:12" ht="30.75">
      <c r="A1" s="49" t="s">
        <v>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9.5">
      <c r="A2" s="50" t="s">
        <v>53</v>
      </c>
      <c r="B2" s="51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1">
      <c r="A3" s="50"/>
      <c r="B3" s="13" t="s">
        <v>18</v>
      </c>
      <c r="C3" s="13" t="s">
        <v>21</v>
      </c>
      <c r="D3" s="13" t="s">
        <v>22</v>
      </c>
      <c r="E3" s="13" t="s">
        <v>81</v>
      </c>
      <c r="F3" s="13" t="s">
        <v>54</v>
      </c>
      <c r="G3" s="13" t="s">
        <v>55</v>
      </c>
      <c r="H3" s="14" t="s">
        <v>56</v>
      </c>
      <c r="I3" s="14" t="s">
        <v>57</v>
      </c>
      <c r="J3" s="13" t="s">
        <v>82</v>
      </c>
      <c r="K3" s="14" t="s">
        <v>58</v>
      </c>
      <c r="L3" s="14" t="s">
        <v>83</v>
      </c>
    </row>
    <row r="4" spans="1:12" ht="19.5">
      <c r="A4" s="50"/>
      <c r="B4" s="14" t="s">
        <v>59</v>
      </c>
      <c r="C4" s="14" t="s">
        <v>59</v>
      </c>
      <c r="D4" s="14" t="s">
        <v>59</v>
      </c>
      <c r="E4" s="14" t="s">
        <v>59</v>
      </c>
      <c r="F4" s="14" t="s">
        <v>59</v>
      </c>
      <c r="G4" s="14" t="s">
        <v>59</v>
      </c>
      <c r="H4" s="14" t="s">
        <v>59</v>
      </c>
      <c r="I4" s="14" t="s">
        <v>59</v>
      </c>
      <c r="J4" s="13" t="s">
        <v>59</v>
      </c>
      <c r="K4" s="13" t="s">
        <v>59</v>
      </c>
      <c r="L4" s="13" t="s">
        <v>59</v>
      </c>
    </row>
    <row r="5" spans="1:12" s="10" customFormat="1" ht="19.5">
      <c r="A5" s="15" t="s">
        <v>60</v>
      </c>
      <c r="B5" s="29">
        <v>8017</v>
      </c>
      <c r="C5" s="29">
        <v>8983</v>
      </c>
      <c r="D5" s="29">
        <v>9104</v>
      </c>
      <c r="E5" s="29">
        <v>9227</v>
      </c>
      <c r="F5" s="29">
        <v>9319.4500000000007</v>
      </c>
      <c r="G5" s="29">
        <v>9473</v>
      </c>
      <c r="H5" s="29">
        <v>9601</v>
      </c>
      <c r="I5" s="29">
        <v>9624.0926549801625</v>
      </c>
      <c r="J5" s="30">
        <v>9901.1200000000008</v>
      </c>
      <c r="K5" s="29">
        <f>K6+K7+K8</f>
        <v>9928.3551382921978</v>
      </c>
      <c r="L5" s="29">
        <f>L6+L7+L8</f>
        <v>6618.9034255281322</v>
      </c>
    </row>
    <row r="6" spans="1:12" ht="19.5">
      <c r="A6" s="16" t="s">
        <v>61</v>
      </c>
      <c r="B6" s="31">
        <v>7153</v>
      </c>
      <c r="C6" s="31">
        <v>8154</v>
      </c>
      <c r="D6" s="31">
        <v>8264</v>
      </c>
      <c r="E6" s="31">
        <v>8376</v>
      </c>
      <c r="F6" s="31">
        <v>8459.4</v>
      </c>
      <c r="G6" s="31">
        <v>8604</v>
      </c>
      <c r="H6" s="31">
        <v>8720</v>
      </c>
      <c r="I6" s="31">
        <v>8761.969523809501</v>
      </c>
      <c r="J6" s="32">
        <v>9023.3700000000008</v>
      </c>
      <c r="K6" s="31">
        <v>8904.5468968921978</v>
      </c>
      <c r="L6" s="31">
        <v>5936.3645979281318</v>
      </c>
    </row>
    <row r="7" spans="1:12" ht="19.5">
      <c r="A7" s="16" t="s">
        <v>62</v>
      </c>
      <c r="B7" s="31">
        <v>353</v>
      </c>
      <c r="C7" s="31">
        <v>403</v>
      </c>
      <c r="D7" s="31">
        <v>408</v>
      </c>
      <c r="E7" s="31">
        <v>414</v>
      </c>
      <c r="F7" s="31">
        <v>418.09</v>
      </c>
      <c r="G7" s="31">
        <v>425</v>
      </c>
      <c r="H7" s="31">
        <v>431</v>
      </c>
      <c r="I7" s="31">
        <v>435.56995768688284</v>
      </c>
      <c r="J7" s="32">
        <v>448.61</v>
      </c>
      <c r="K7" s="31">
        <v>762.19067316000007</v>
      </c>
      <c r="L7" s="31">
        <v>508.12711544000007</v>
      </c>
    </row>
    <row r="8" spans="1:12" ht="19.5">
      <c r="A8" s="16" t="s">
        <v>63</v>
      </c>
      <c r="B8" s="31">
        <v>511</v>
      </c>
      <c r="C8" s="31">
        <v>426</v>
      </c>
      <c r="D8" s="31">
        <v>432</v>
      </c>
      <c r="E8" s="31">
        <v>438</v>
      </c>
      <c r="F8" s="31">
        <v>441.96</v>
      </c>
      <c r="G8" s="31">
        <v>444</v>
      </c>
      <c r="H8" s="31">
        <v>450</v>
      </c>
      <c r="I8" s="31">
        <v>426.55317348377866</v>
      </c>
      <c r="J8" s="32">
        <v>429.14</v>
      </c>
      <c r="K8" s="31">
        <v>261.61756824000003</v>
      </c>
      <c r="L8" s="31">
        <v>174.41171216000001</v>
      </c>
    </row>
    <row r="9" spans="1:12" s="10" customFormat="1" ht="19.5">
      <c r="A9" s="15" t="s">
        <v>64</v>
      </c>
      <c r="B9" s="29">
        <v>1854</v>
      </c>
      <c r="C9" s="29">
        <v>1958.96</v>
      </c>
      <c r="D9" s="29">
        <v>2331.44</v>
      </c>
      <c r="E9" s="29">
        <v>2248.1999999999998</v>
      </c>
      <c r="F9" s="29">
        <v>3252.59</v>
      </c>
      <c r="G9" s="29">
        <v>3714.92</v>
      </c>
      <c r="H9" s="29">
        <v>4115</v>
      </c>
      <c r="I9" s="29">
        <v>4488.3248571428849</v>
      </c>
      <c r="J9" s="30">
        <v>4719.22</v>
      </c>
      <c r="K9" s="29">
        <f>K10+K11</f>
        <v>3949.9821745541485</v>
      </c>
      <c r="L9" s="29">
        <f>L10+L11</f>
        <v>1750.3913055135909</v>
      </c>
    </row>
    <row r="10" spans="1:12" ht="19.5">
      <c r="A10" s="16" t="s">
        <v>65</v>
      </c>
      <c r="B10" s="31">
        <v>415</v>
      </c>
      <c r="C10" s="31">
        <v>320</v>
      </c>
      <c r="D10" s="31">
        <v>465</v>
      </c>
      <c r="E10" s="31">
        <v>536.25</v>
      </c>
      <c r="F10" s="31">
        <v>663.97</v>
      </c>
      <c r="G10" s="31">
        <v>761.87</v>
      </c>
      <c r="H10" s="31">
        <v>970</v>
      </c>
      <c r="I10" s="31">
        <v>1046.3479999999981</v>
      </c>
      <c r="J10" s="32">
        <v>1435.68</v>
      </c>
      <c r="K10" s="31">
        <v>1110.6221305667159</v>
      </c>
      <c r="L10" s="31">
        <v>425.04341352409415</v>
      </c>
    </row>
    <row r="11" spans="1:12" ht="19.5">
      <c r="A11" s="16" t="s">
        <v>66</v>
      </c>
      <c r="B11" s="31">
        <v>1182</v>
      </c>
      <c r="C11" s="31">
        <v>1264</v>
      </c>
      <c r="D11" s="31">
        <v>1469.16</v>
      </c>
      <c r="E11" s="31">
        <v>1275.3900000000001</v>
      </c>
      <c r="F11" s="31">
        <v>2088</v>
      </c>
      <c r="G11" s="31">
        <v>2388.41</v>
      </c>
      <c r="H11" s="31">
        <v>2633</v>
      </c>
      <c r="I11" s="31">
        <v>2894.5293333333684</v>
      </c>
      <c r="J11" s="32">
        <v>2657.82</v>
      </c>
      <c r="K11" s="31">
        <v>2839.3600439874326</v>
      </c>
      <c r="L11" s="31">
        <v>1325.3478919894967</v>
      </c>
    </row>
    <row r="12" spans="1:12" ht="19.5">
      <c r="A12" s="16" t="s">
        <v>67</v>
      </c>
      <c r="B12" s="31">
        <v>257</v>
      </c>
      <c r="C12" s="31">
        <v>374.96</v>
      </c>
      <c r="D12" s="31">
        <v>397.28</v>
      </c>
      <c r="E12" s="31">
        <v>426.56</v>
      </c>
      <c r="F12" s="31">
        <v>500.62</v>
      </c>
      <c r="G12" s="31">
        <v>564.63</v>
      </c>
      <c r="H12" s="31">
        <v>511.5</v>
      </c>
      <c r="I12" s="31">
        <v>547.44752380951832</v>
      </c>
      <c r="J12" s="32">
        <v>625.72</v>
      </c>
      <c r="K12" s="31">
        <v>891.51885091074109</v>
      </c>
      <c r="L12" s="31">
        <v>594.97105141715258</v>
      </c>
    </row>
    <row r="13" spans="1:12" s="10" customFormat="1" ht="19.5">
      <c r="A13" s="15" t="s">
        <v>68</v>
      </c>
      <c r="B13" s="29">
        <v>166</v>
      </c>
      <c r="C13" s="29">
        <v>291</v>
      </c>
      <c r="D13" s="29">
        <v>292.12</v>
      </c>
      <c r="E13" s="29">
        <v>292.49</v>
      </c>
      <c r="F13" s="29">
        <v>294</v>
      </c>
      <c r="G13" s="29">
        <v>296.31</v>
      </c>
      <c r="H13" s="29">
        <v>298.60000000000002</v>
      </c>
      <c r="I13" s="29">
        <v>351.63600000000588</v>
      </c>
      <c r="J13" s="30">
        <v>307.14999999999998</v>
      </c>
      <c r="K13" s="29">
        <v>359.00837999999999</v>
      </c>
      <c r="L13" s="29">
        <v>363.23117999999999</v>
      </c>
    </row>
    <row r="14" spans="1:12" s="10" customFormat="1" ht="19.5">
      <c r="A14" s="17" t="s">
        <v>69</v>
      </c>
      <c r="B14" s="29">
        <v>10037</v>
      </c>
      <c r="C14" s="29">
        <v>11232.96</v>
      </c>
      <c r="D14" s="29">
        <v>11727.56</v>
      </c>
      <c r="E14" s="29">
        <v>11767.69</v>
      </c>
      <c r="F14" s="29">
        <v>12866.04</v>
      </c>
      <c r="G14" s="29">
        <v>13483.91</v>
      </c>
      <c r="H14" s="29">
        <v>14014.13</v>
      </c>
      <c r="I14" s="29">
        <v>14464.053512123053</v>
      </c>
      <c r="J14" s="30">
        <v>14927.490000000002</v>
      </c>
      <c r="K14" s="29">
        <v>15128.86454375709</v>
      </c>
      <c r="L14" s="29">
        <v>9327.4969624588757</v>
      </c>
    </row>
    <row r="15" spans="1:12" s="19" customFormat="1" ht="12.75">
      <c r="A15" s="53" t="s">
        <v>70</v>
      </c>
      <c r="B15" s="53"/>
      <c r="C15" s="53"/>
      <c r="D15" s="53"/>
      <c r="E15" s="18"/>
      <c r="F15" s="18"/>
      <c r="G15" s="18"/>
      <c r="H15" s="18"/>
      <c r="I15" s="52" t="s">
        <v>91</v>
      </c>
      <c r="J15" s="52"/>
      <c r="K15" s="52"/>
      <c r="L15" s="52"/>
    </row>
    <row r="16" spans="1:12" s="7" customFormat="1" ht="8.25">
      <c r="A16" s="48" t="s">
        <v>71</v>
      </c>
      <c r="B16" s="48"/>
      <c r="C16" s="48"/>
      <c r="D16" s="48"/>
      <c r="E16" s="20"/>
      <c r="F16" s="20"/>
      <c r="G16" s="20"/>
      <c r="H16" s="20"/>
    </row>
    <row r="17" spans="1:8" ht="17.25">
      <c r="A17" s="11"/>
      <c r="H17" s="12"/>
    </row>
    <row r="18" spans="1:8" ht="17.25">
      <c r="A18" s="11"/>
      <c r="H18" s="12"/>
    </row>
    <row r="20" spans="1:8" s="10" customFormat="1"/>
    <row r="21" spans="1:8" s="10" customFormat="1"/>
  </sheetData>
  <mergeCells count="6">
    <mergeCell ref="A16:D16"/>
    <mergeCell ref="A1:L1"/>
    <mergeCell ref="A2:A4"/>
    <mergeCell ref="B2:L2"/>
    <mergeCell ref="I15:L15"/>
    <mergeCell ref="A15:D15"/>
  </mergeCells>
  <pageMargins left="0.7" right="0.7" top="0.75" bottom="0.75" header="0.3" footer="0.3"/>
  <pageSetup paperSize="138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view="pageBreakPreview" zoomScaleNormal="100" zoomScaleSheetLayoutView="100" workbookViewId="0">
      <selection activeCell="A21" sqref="A21"/>
    </sheetView>
  </sheetViews>
  <sheetFormatPr defaultRowHeight="14.25"/>
  <cols>
    <col min="1" max="1" width="11.25" bestFit="1" customWidth="1"/>
    <col min="10" max="10" width="10.125" customWidth="1"/>
  </cols>
  <sheetData>
    <row r="1" spans="1:12" ht="30.75">
      <c r="A1" s="61" t="s">
        <v>92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8">
      <c r="A2" s="62"/>
      <c r="B2" s="62"/>
      <c r="C2" s="62"/>
      <c r="D2" s="62"/>
      <c r="E2" s="62"/>
      <c r="F2" s="62"/>
      <c r="G2" s="62"/>
      <c r="H2" s="62"/>
      <c r="I2" s="62"/>
      <c r="J2" s="63" t="s">
        <v>19</v>
      </c>
      <c r="K2" s="63"/>
      <c r="L2" s="63"/>
    </row>
    <row r="3" spans="1:12" s="47" customFormat="1" ht="18" customHeight="1">
      <c r="A3" s="58" t="s">
        <v>1</v>
      </c>
      <c r="B3" s="64" t="s">
        <v>88</v>
      </c>
      <c r="C3" s="64"/>
      <c r="D3" s="64"/>
      <c r="E3" s="64"/>
      <c r="F3" s="64"/>
      <c r="G3" s="64"/>
      <c r="H3" s="64"/>
      <c r="I3" s="64"/>
      <c r="J3" s="56" t="s">
        <v>89</v>
      </c>
      <c r="K3" s="57" t="s">
        <v>8</v>
      </c>
      <c r="L3" s="57"/>
    </row>
    <row r="4" spans="1:12">
      <c r="A4" s="59"/>
      <c r="B4" s="56" t="s">
        <v>2</v>
      </c>
      <c r="C4" s="56" t="s">
        <v>3</v>
      </c>
      <c r="D4" s="56" t="s">
        <v>4</v>
      </c>
      <c r="E4" s="56" t="s">
        <v>5</v>
      </c>
      <c r="F4" s="56" t="s">
        <v>6</v>
      </c>
      <c r="G4" s="56" t="s">
        <v>0</v>
      </c>
      <c r="H4" s="56" t="s">
        <v>7</v>
      </c>
      <c r="I4" s="56" t="s">
        <v>20</v>
      </c>
      <c r="J4" s="56"/>
      <c r="K4" s="57"/>
      <c r="L4" s="57"/>
    </row>
    <row r="5" spans="1:12" ht="18">
      <c r="A5" s="60"/>
      <c r="B5" s="56"/>
      <c r="C5" s="56"/>
      <c r="D5" s="56"/>
      <c r="E5" s="56"/>
      <c r="F5" s="56"/>
      <c r="G5" s="56"/>
      <c r="H5" s="56"/>
      <c r="I5" s="56"/>
      <c r="J5" s="56"/>
      <c r="K5" s="46" t="s">
        <v>9</v>
      </c>
      <c r="L5" s="46" t="s">
        <v>5</v>
      </c>
    </row>
    <row r="6" spans="1:12" ht="18" hidden="1">
      <c r="A6" s="45" t="s">
        <v>10</v>
      </c>
      <c r="B6" s="33">
        <v>758.2</v>
      </c>
      <c r="C6" s="33">
        <v>764</v>
      </c>
      <c r="D6" s="33">
        <v>109.3</v>
      </c>
      <c r="E6" s="33">
        <v>110.7</v>
      </c>
      <c r="F6" s="33">
        <v>222.2</v>
      </c>
      <c r="G6" s="33">
        <v>1964.4</v>
      </c>
      <c r="H6" s="33">
        <v>678.4</v>
      </c>
      <c r="I6" s="33">
        <v>2642.8</v>
      </c>
      <c r="J6" s="33">
        <v>557.5</v>
      </c>
      <c r="K6" s="34">
        <v>241.4</v>
      </c>
      <c r="L6" s="34">
        <v>110.7</v>
      </c>
    </row>
    <row r="7" spans="1:12" ht="18" hidden="1">
      <c r="A7" s="45" t="s">
        <v>11</v>
      </c>
      <c r="B7" s="33">
        <v>805.7</v>
      </c>
      <c r="C7" s="33">
        <v>785.6</v>
      </c>
      <c r="D7" s="33">
        <v>120.3</v>
      </c>
      <c r="E7" s="33">
        <v>96.6</v>
      </c>
      <c r="F7" s="33">
        <v>224.4</v>
      </c>
      <c r="G7" s="33">
        <v>2032.6</v>
      </c>
      <c r="H7" s="33">
        <v>748.3</v>
      </c>
      <c r="I7" s="33">
        <v>2780.9</v>
      </c>
      <c r="J7" s="33">
        <v>603.28</v>
      </c>
      <c r="K7" s="34">
        <v>266.22000000000003</v>
      </c>
      <c r="L7" s="34">
        <v>96.6</v>
      </c>
    </row>
    <row r="8" spans="1:12" ht="18" hidden="1">
      <c r="A8" s="45" t="s">
        <v>12</v>
      </c>
      <c r="B8" s="33">
        <v>893.3</v>
      </c>
      <c r="C8" s="33">
        <v>849.1</v>
      </c>
      <c r="D8" s="33">
        <v>141.69999999999999</v>
      </c>
      <c r="E8" s="33">
        <v>76.900000000000006</v>
      </c>
      <c r="F8" s="33">
        <v>292.10000000000002</v>
      </c>
      <c r="G8" s="33">
        <v>2253.1</v>
      </c>
      <c r="H8" s="33">
        <v>798.7</v>
      </c>
      <c r="I8" s="33">
        <v>3051.8</v>
      </c>
      <c r="J8" s="33">
        <v>648.4</v>
      </c>
      <c r="K8" s="34">
        <v>328.8</v>
      </c>
      <c r="L8" s="34">
        <v>76.900000000000006</v>
      </c>
    </row>
    <row r="9" spans="1:12" ht="18" hidden="1">
      <c r="A9" s="45" t="s">
        <v>13</v>
      </c>
      <c r="B9" s="33">
        <v>931.35</v>
      </c>
      <c r="C9" s="33">
        <v>901.09</v>
      </c>
      <c r="D9" s="33">
        <v>154.4</v>
      </c>
      <c r="E9" s="33">
        <v>60.38</v>
      </c>
      <c r="F9" s="33">
        <v>263.39999999999998</v>
      </c>
      <c r="G9" s="33">
        <v>2310.62</v>
      </c>
      <c r="H9" s="33">
        <v>875.63</v>
      </c>
      <c r="I9" s="33">
        <v>3185.95</v>
      </c>
      <c r="J9" s="33">
        <v>721.73</v>
      </c>
      <c r="K9" s="34">
        <v>425.22</v>
      </c>
      <c r="L9" s="34">
        <v>60.1</v>
      </c>
    </row>
    <row r="10" spans="1:12" ht="18" hidden="1">
      <c r="A10" s="45" t="s">
        <v>14</v>
      </c>
      <c r="B10" s="33">
        <v>908.67</v>
      </c>
      <c r="C10" s="33">
        <v>845.68</v>
      </c>
      <c r="D10" s="33">
        <v>146.29</v>
      </c>
      <c r="E10" s="33">
        <v>46.38</v>
      </c>
      <c r="F10" s="33">
        <v>257.57</v>
      </c>
      <c r="G10" s="33">
        <v>2204.59</v>
      </c>
      <c r="H10" s="33">
        <v>926.2</v>
      </c>
      <c r="I10" s="33">
        <v>3130.79</v>
      </c>
      <c r="J10" s="33">
        <v>812.5</v>
      </c>
      <c r="K10" s="34">
        <v>356.46</v>
      </c>
      <c r="L10" s="34">
        <v>46.38</v>
      </c>
    </row>
    <row r="11" spans="1:12" ht="18" hidden="1">
      <c r="A11" s="45" t="s">
        <v>15</v>
      </c>
      <c r="B11" s="33">
        <v>1109.29</v>
      </c>
      <c r="C11" s="33">
        <v>1008.37</v>
      </c>
      <c r="D11" s="33">
        <v>193.12</v>
      </c>
      <c r="E11" s="33">
        <v>74.48</v>
      </c>
      <c r="F11" s="33">
        <v>292.57</v>
      </c>
      <c r="G11" s="33">
        <v>2677.83</v>
      </c>
      <c r="H11" s="33">
        <v>1011.44</v>
      </c>
      <c r="I11" s="33">
        <v>3689.27</v>
      </c>
      <c r="J11" s="33">
        <v>885.28</v>
      </c>
      <c r="K11" s="34">
        <v>612.58000000000004</v>
      </c>
      <c r="L11" s="34">
        <v>74.48</v>
      </c>
    </row>
    <row r="12" spans="1:12" ht="18" hidden="1">
      <c r="A12" s="45" t="s">
        <v>16</v>
      </c>
      <c r="B12" s="33">
        <v>1169</v>
      </c>
      <c r="C12" s="33">
        <v>1002</v>
      </c>
      <c r="D12" s="33">
        <v>204</v>
      </c>
      <c r="E12" s="33">
        <v>31</v>
      </c>
      <c r="F12" s="33">
        <v>322</v>
      </c>
      <c r="G12" s="33">
        <v>2728</v>
      </c>
      <c r="H12" s="33">
        <f>I12-G12</f>
        <v>1130</v>
      </c>
      <c r="I12" s="33">
        <v>3858</v>
      </c>
      <c r="J12" s="33">
        <v>946</v>
      </c>
      <c r="K12" s="34">
        <v>694</v>
      </c>
      <c r="L12" s="34">
        <v>31</v>
      </c>
    </row>
    <row r="13" spans="1:12" ht="18" hidden="1">
      <c r="A13" s="45" t="s">
        <v>17</v>
      </c>
      <c r="B13" s="33">
        <v>1343</v>
      </c>
      <c r="C13" s="33">
        <v>1124</v>
      </c>
      <c r="D13" s="33">
        <v>241</v>
      </c>
      <c r="E13" s="33">
        <v>4</v>
      </c>
      <c r="F13" s="33">
        <v>333</v>
      </c>
      <c r="G13" s="33">
        <v>3045</v>
      </c>
      <c r="H13" s="33">
        <f t="shared" ref="H13:H21" si="0">I13-G13</f>
        <v>1134</v>
      </c>
      <c r="I13" s="33">
        <v>4179</v>
      </c>
      <c r="J13" s="33">
        <v>1027</v>
      </c>
      <c r="K13" s="34">
        <v>746</v>
      </c>
      <c r="L13" s="34">
        <v>4</v>
      </c>
    </row>
    <row r="14" spans="1:12" ht="18">
      <c r="A14" s="45" t="s">
        <v>18</v>
      </c>
      <c r="B14" s="33">
        <v>1402</v>
      </c>
      <c r="C14" s="33">
        <v>1141</v>
      </c>
      <c r="D14" s="33">
        <v>257</v>
      </c>
      <c r="E14" s="33">
        <v>4</v>
      </c>
      <c r="F14" s="33">
        <v>352</v>
      </c>
      <c r="G14" s="33">
        <v>3156</v>
      </c>
      <c r="H14" s="33">
        <f t="shared" si="0"/>
        <v>1102</v>
      </c>
      <c r="I14" s="33">
        <v>4258</v>
      </c>
      <c r="J14" s="33">
        <v>1095</v>
      </c>
      <c r="K14" s="34">
        <v>790</v>
      </c>
      <c r="L14" s="34">
        <v>4</v>
      </c>
    </row>
    <row r="15" spans="1:12" ht="18">
      <c r="A15" s="45" t="s">
        <v>21</v>
      </c>
      <c r="B15" s="33">
        <v>1571</v>
      </c>
      <c r="C15" s="33">
        <v>1252</v>
      </c>
      <c r="D15" s="33">
        <v>285</v>
      </c>
      <c r="E15" s="33">
        <v>3</v>
      </c>
      <c r="F15" s="33">
        <v>385</v>
      </c>
      <c r="G15" s="33">
        <v>3496</v>
      </c>
      <c r="H15" s="33">
        <f t="shared" si="0"/>
        <v>1191</v>
      </c>
      <c r="I15" s="33">
        <v>4687</v>
      </c>
      <c r="J15" s="33">
        <v>1201</v>
      </c>
      <c r="K15" s="34">
        <v>1319</v>
      </c>
      <c r="L15" s="34">
        <v>3</v>
      </c>
    </row>
    <row r="16" spans="1:12" ht="18">
      <c r="A16" s="45" t="s">
        <v>22</v>
      </c>
      <c r="B16" s="33">
        <v>1679</v>
      </c>
      <c r="C16" s="33">
        <v>1352</v>
      </c>
      <c r="D16" s="33">
        <v>300</v>
      </c>
      <c r="E16" s="33">
        <v>3</v>
      </c>
      <c r="F16" s="33">
        <v>410</v>
      </c>
      <c r="G16" s="33">
        <v>3744</v>
      </c>
      <c r="H16" s="33">
        <f t="shared" si="0"/>
        <v>1263</v>
      </c>
      <c r="I16" s="33">
        <v>5007</v>
      </c>
      <c r="J16" s="33">
        <v>1291</v>
      </c>
      <c r="K16" s="33">
        <v>1370</v>
      </c>
      <c r="L16" s="34">
        <f>E16</f>
        <v>3</v>
      </c>
    </row>
    <row r="17" spans="1:12" ht="18">
      <c r="A17" s="45" t="s">
        <v>23</v>
      </c>
      <c r="B17" s="33">
        <v>1797</v>
      </c>
      <c r="C17" s="33">
        <v>1206</v>
      </c>
      <c r="D17" s="33">
        <v>286</v>
      </c>
      <c r="E17" s="33">
        <v>3</v>
      </c>
      <c r="F17" s="33">
        <v>427</v>
      </c>
      <c r="G17" s="33">
        <v>3719</v>
      </c>
      <c r="H17" s="33">
        <f t="shared" si="0"/>
        <v>1358</v>
      </c>
      <c r="I17" s="33">
        <v>5077</v>
      </c>
      <c r="J17" s="33">
        <v>1385</v>
      </c>
      <c r="K17" s="33">
        <v>1778</v>
      </c>
      <c r="L17" s="34">
        <f>E17</f>
        <v>3</v>
      </c>
    </row>
    <row r="18" spans="1:12" ht="18">
      <c r="A18" s="45" t="s">
        <v>24</v>
      </c>
      <c r="B18" s="33">
        <v>2164</v>
      </c>
      <c r="C18" s="33">
        <v>1719</v>
      </c>
      <c r="D18" s="33">
        <v>351</v>
      </c>
      <c r="E18" s="33">
        <v>3</v>
      </c>
      <c r="F18" s="33">
        <v>540</v>
      </c>
      <c r="G18" s="33">
        <v>4777</v>
      </c>
      <c r="H18" s="33">
        <f t="shared" si="0"/>
        <v>1481</v>
      </c>
      <c r="I18" s="33">
        <v>6258</v>
      </c>
      <c r="J18" s="33">
        <v>1444</v>
      </c>
      <c r="K18" s="33">
        <v>2175</v>
      </c>
      <c r="L18" s="34">
        <v>3</v>
      </c>
    </row>
    <row r="19" spans="1:12" ht="18">
      <c r="A19" s="45" t="s">
        <v>31</v>
      </c>
      <c r="B19" s="33">
        <v>2442</v>
      </c>
      <c r="C19" s="33">
        <v>2074</v>
      </c>
      <c r="D19" s="33">
        <v>408</v>
      </c>
      <c r="E19" s="33">
        <v>3</v>
      </c>
      <c r="F19" s="33">
        <v>633</v>
      </c>
      <c r="G19" s="33">
        <v>5560</v>
      </c>
      <c r="H19" s="33">
        <f t="shared" si="0"/>
        <v>1498</v>
      </c>
      <c r="I19" s="33">
        <v>7058</v>
      </c>
      <c r="J19" s="33">
        <v>1508</v>
      </c>
      <c r="K19" s="33">
        <v>2582</v>
      </c>
      <c r="L19" s="34">
        <v>3</v>
      </c>
    </row>
    <row r="20" spans="1:12" ht="18">
      <c r="A20" s="45" t="s">
        <v>41</v>
      </c>
      <c r="B20" s="33">
        <v>2666</v>
      </c>
      <c r="C20" s="33">
        <v>2422</v>
      </c>
      <c r="D20" s="33">
        <v>466</v>
      </c>
      <c r="E20" s="33">
        <v>35</v>
      </c>
      <c r="F20" s="33">
        <v>749</v>
      </c>
      <c r="G20" s="33">
        <v>6338</v>
      </c>
      <c r="H20" s="33">
        <f t="shared" si="0"/>
        <v>1213</v>
      </c>
      <c r="I20" s="33">
        <v>7551</v>
      </c>
      <c r="J20" s="33">
        <v>1320</v>
      </c>
      <c r="K20" s="33">
        <v>2813</v>
      </c>
      <c r="L20" s="34">
        <v>35</v>
      </c>
    </row>
    <row r="21" spans="1:12" ht="18">
      <c r="A21" s="45" t="s">
        <v>40</v>
      </c>
      <c r="B21" s="33">
        <v>2852</v>
      </c>
      <c r="C21" s="33">
        <v>2301</v>
      </c>
      <c r="D21" s="33">
        <v>487</v>
      </c>
      <c r="E21" s="33">
        <v>107</v>
      </c>
      <c r="F21" s="33">
        <v>781</v>
      </c>
      <c r="G21" s="33">
        <v>6529</v>
      </c>
      <c r="H21" s="33">
        <f t="shared" si="0"/>
        <v>1212</v>
      </c>
      <c r="I21" s="33">
        <v>7741</v>
      </c>
      <c r="J21" s="33">
        <v>1408</v>
      </c>
      <c r="K21" s="33">
        <v>1729</v>
      </c>
      <c r="L21" s="34">
        <v>107</v>
      </c>
    </row>
    <row r="22" spans="1:12" ht="18">
      <c r="A22" s="45" t="s">
        <v>43</v>
      </c>
      <c r="B22" s="33">
        <v>3138</v>
      </c>
      <c r="C22" s="33">
        <v>2816</v>
      </c>
      <c r="D22" s="33">
        <v>511</v>
      </c>
      <c r="E22" s="33">
        <v>44</v>
      </c>
      <c r="F22" s="33">
        <v>809</v>
      </c>
      <c r="G22" s="33">
        <f>SUM(B22:F22)</f>
        <v>7318</v>
      </c>
      <c r="H22" s="33">
        <f>I22-G22</f>
        <v>1560</v>
      </c>
      <c r="I22" s="33">
        <v>8878</v>
      </c>
      <c r="J22" s="34">
        <v>1482</v>
      </c>
      <c r="K22" s="33">
        <v>2826</v>
      </c>
      <c r="L22" s="34">
        <v>44</v>
      </c>
    </row>
    <row r="23" spans="1:12" ht="18">
      <c r="A23" s="45" t="s">
        <v>44</v>
      </c>
      <c r="B23" s="33">
        <v>3719</v>
      </c>
      <c r="C23" s="33">
        <v>3443</v>
      </c>
      <c r="D23" s="33">
        <v>655</v>
      </c>
      <c r="E23" s="33">
        <v>493</v>
      </c>
      <c r="F23" s="33">
        <f>260+242+98+4+4+11+187+8+193</f>
        <v>1007</v>
      </c>
      <c r="G23" s="33">
        <f>SUM(B23:F23)</f>
        <v>9317</v>
      </c>
      <c r="H23" s="33">
        <f>I23-G23</f>
        <v>1747</v>
      </c>
      <c r="I23" s="33">
        <v>11064</v>
      </c>
      <c r="J23" s="33">
        <v>1748</v>
      </c>
      <c r="K23" s="33">
        <v>1543</v>
      </c>
      <c r="L23" s="34">
        <f>E23</f>
        <v>493</v>
      </c>
    </row>
    <row r="24" spans="1:12" ht="18">
      <c r="A24" s="45" t="s">
        <v>94</v>
      </c>
      <c r="B24" s="33">
        <v>2485.1666666666665</v>
      </c>
      <c r="C24" s="33">
        <v>2085.4166666666665</v>
      </c>
      <c r="D24" s="33">
        <v>456.08333333333331</v>
      </c>
      <c r="E24" s="33">
        <v>1078.848</v>
      </c>
      <c r="F24" s="33">
        <v>683.91374999999994</v>
      </c>
      <c r="G24" s="33">
        <f>SUM(B24:F24)</f>
        <v>6789.4284166666657</v>
      </c>
      <c r="H24" s="33">
        <f>I24-G24</f>
        <v>1384.2415833333343</v>
      </c>
      <c r="I24" s="34">
        <f>7219.61+50.076+903.984</f>
        <v>8173.67</v>
      </c>
      <c r="J24" s="34">
        <v>1839.99</v>
      </c>
      <c r="K24" s="33">
        <v>903.98400000000004</v>
      </c>
      <c r="L24" s="34">
        <f>E24</f>
        <v>1078.848</v>
      </c>
    </row>
    <row r="25" spans="1:12" s="7" customFormat="1" ht="12.75">
      <c r="A25" s="54" t="s">
        <v>50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26" spans="1:12" s="7" customFormat="1" ht="12.75">
      <c r="A26" s="55" t="s">
        <v>85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</sheetData>
  <mergeCells count="17">
    <mergeCell ref="A1:L1"/>
    <mergeCell ref="A2:I2"/>
    <mergeCell ref="J2:L2"/>
    <mergeCell ref="H4:H5"/>
    <mergeCell ref="I4:I5"/>
    <mergeCell ref="B3:I3"/>
    <mergeCell ref="A25:L25"/>
    <mergeCell ref="A26:L26"/>
    <mergeCell ref="B4:B5"/>
    <mergeCell ref="C4:C5"/>
    <mergeCell ref="D4:D5"/>
    <mergeCell ref="E4:E5"/>
    <mergeCell ref="F4:F5"/>
    <mergeCell ref="G4:G5"/>
    <mergeCell ref="J3:J5"/>
    <mergeCell ref="K3:L4"/>
    <mergeCell ref="A3:A5"/>
  </mergeCells>
  <printOptions horizontalCentered="1" verticalCentered="1"/>
  <pageMargins left="0.7" right="0.7" top="0.75" bottom="0.75" header="0.3" footer="0.3"/>
  <pageSetup paperSize="138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zoomScaleNormal="100" zoomScaleSheetLayoutView="100" workbookViewId="0">
      <selection activeCell="A2" sqref="A2:A4"/>
    </sheetView>
  </sheetViews>
  <sheetFormatPr defaultRowHeight="14.25"/>
  <cols>
    <col min="1" max="5" width="10.5" customWidth="1"/>
    <col min="6" max="7" width="10.5" bestFit="1" customWidth="1"/>
    <col min="8" max="10" width="9.25" customWidth="1"/>
    <col min="11" max="11" width="10.625" bestFit="1" customWidth="1"/>
  </cols>
  <sheetData>
    <row r="1" spans="1:13" ht="30.75">
      <c r="A1" s="65" t="s">
        <v>93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8">
      <c r="A2" s="66" t="s">
        <v>53</v>
      </c>
      <c r="B2" s="68" t="s">
        <v>1</v>
      </c>
      <c r="C2" s="69"/>
      <c r="D2" s="69"/>
      <c r="E2" s="69"/>
      <c r="F2" s="69"/>
      <c r="G2" s="69"/>
      <c r="H2" s="69"/>
      <c r="I2" s="69"/>
      <c r="J2" s="70"/>
      <c r="K2" s="67" t="s">
        <v>72</v>
      </c>
      <c r="L2" s="67"/>
      <c r="M2" s="67"/>
    </row>
    <row r="3" spans="1:13" ht="18.75">
      <c r="A3" s="66"/>
      <c r="B3" s="28" t="s">
        <v>22</v>
      </c>
      <c r="C3" s="23" t="s">
        <v>74</v>
      </c>
      <c r="D3" s="23" t="s">
        <v>75</v>
      </c>
      <c r="E3" s="23" t="s">
        <v>76</v>
      </c>
      <c r="F3" s="28" t="s">
        <v>56</v>
      </c>
      <c r="G3" s="28" t="s">
        <v>57</v>
      </c>
      <c r="H3" s="28" t="s">
        <v>77</v>
      </c>
      <c r="I3" s="28" t="s">
        <v>58</v>
      </c>
      <c r="J3" s="66" t="s">
        <v>73</v>
      </c>
      <c r="K3" s="23" t="s">
        <v>58</v>
      </c>
      <c r="L3" s="23" t="s">
        <v>78</v>
      </c>
      <c r="M3" s="66" t="s">
        <v>73</v>
      </c>
    </row>
    <row r="4" spans="1:13" ht="18">
      <c r="A4" s="66"/>
      <c r="B4" s="23" t="s">
        <v>79</v>
      </c>
      <c r="C4" s="23" t="s">
        <v>79</v>
      </c>
      <c r="D4" s="23" t="s">
        <v>79</v>
      </c>
      <c r="E4" s="23" t="s">
        <v>79</v>
      </c>
      <c r="F4" s="23" t="s">
        <v>79</v>
      </c>
      <c r="G4" s="23" t="s">
        <v>79</v>
      </c>
      <c r="H4" s="23" t="s">
        <v>79</v>
      </c>
      <c r="I4" s="23" t="s">
        <v>79</v>
      </c>
      <c r="J4" s="66"/>
      <c r="K4" s="23" t="s">
        <v>79</v>
      </c>
      <c r="L4" s="23" t="s">
        <v>79</v>
      </c>
      <c r="M4" s="66"/>
    </row>
    <row r="5" spans="1:13" ht="18">
      <c r="A5" s="24" t="s">
        <v>60</v>
      </c>
      <c r="B5" s="35">
        <v>9104</v>
      </c>
      <c r="C5" s="35">
        <v>9227</v>
      </c>
      <c r="D5" s="35">
        <v>9319.4500000000007</v>
      </c>
      <c r="E5" s="35">
        <v>9473</v>
      </c>
      <c r="F5" s="35">
        <v>9601</v>
      </c>
      <c r="G5" s="35">
        <v>9624.0926549801625</v>
      </c>
      <c r="H5" s="35">
        <v>9901.1200000000008</v>
      </c>
      <c r="I5" s="35">
        <v>9928.3551382921978</v>
      </c>
      <c r="J5" s="37">
        <f>I5/$I$14*100</f>
        <v>65.625249730913367</v>
      </c>
      <c r="K5" s="37">
        <v>6775.7370000000001</v>
      </c>
      <c r="L5" s="38">
        <v>6618.9034255281322</v>
      </c>
      <c r="M5" s="36">
        <f>L5/$L$14*100</f>
        <v>70.961196258414915</v>
      </c>
    </row>
    <row r="6" spans="1:13" ht="18">
      <c r="A6" s="25" t="s">
        <v>61</v>
      </c>
      <c r="B6" s="35">
        <v>8264</v>
      </c>
      <c r="C6" s="35">
        <v>8376</v>
      </c>
      <c r="D6" s="35">
        <v>8459.4</v>
      </c>
      <c r="E6" s="35">
        <v>8604</v>
      </c>
      <c r="F6" s="35">
        <v>8720</v>
      </c>
      <c r="G6" s="35">
        <v>8761.969523809501</v>
      </c>
      <c r="H6" s="35">
        <v>9023.3700000000008</v>
      </c>
      <c r="I6" s="35">
        <v>8904.5468968921978</v>
      </c>
      <c r="J6" s="37">
        <f t="shared" ref="J6:J14" si="0">I6/$I$14*100</f>
        <v>58.857998702663053</v>
      </c>
      <c r="K6" s="39">
        <v>6164.97</v>
      </c>
      <c r="L6" s="40">
        <v>5936.3645979281318</v>
      </c>
      <c r="M6" s="36">
        <f t="shared" ref="M6:M14" si="1">L6/$L$14*100</f>
        <v>63.643704434541156</v>
      </c>
    </row>
    <row r="7" spans="1:13" ht="18">
      <c r="A7" s="25" t="s">
        <v>62</v>
      </c>
      <c r="B7" s="35">
        <v>408</v>
      </c>
      <c r="C7" s="35">
        <v>414</v>
      </c>
      <c r="D7" s="35">
        <v>418.09</v>
      </c>
      <c r="E7" s="35">
        <v>425</v>
      </c>
      <c r="F7" s="35">
        <v>431</v>
      </c>
      <c r="G7" s="35">
        <v>435.56995768688284</v>
      </c>
      <c r="H7" s="35">
        <v>448.61</v>
      </c>
      <c r="I7" s="35">
        <v>762.19067316000007</v>
      </c>
      <c r="J7" s="37">
        <f t="shared" si="0"/>
        <v>5.0379899360954834</v>
      </c>
      <c r="K7" s="39">
        <v>303.83999999999997</v>
      </c>
      <c r="L7" s="40">
        <v>508.12711544000007</v>
      </c>
      <c r="M7" s="36">
        <f t="shared" si="1"/>
        <v>5.4476256329549066</v>
      </c>
    </row>
    <row r="8" spans="1:13" ht="18">
      <c r="A8" s="25" t="s">
        <v>63</v>
      </c>
      <c r="B8" s="35">
        <v>432</v>
      </c>
      <c r="C8" s="35">
        <v>438</v>
      </c>
      <c r="D8" s="35">
        <v>441.96</v>
      </c>
      <c r="E8" s="35">
        <v>444</v>
      </c>
      <c r="F8" s="35">
        <v>450</v>
      </c>
      <c r="G8" s="35">
        <v>426.55317348377866</v>
      </c>
      <c r="H8" s="35">
        <v>429.14</v>
      </c>
      <c r="I8" s="35">
        <v>261.61756824000003</v>
      </c>
      <c r="J8" s="37">
        <f t="shared" si="0"/>
        <v>1.7292610921548386</v>
      </c>
      <c r="K8" s="39">
        <v>306.92699999999996</v>
      </c>
      <c r="L8" s="40">
        <v>174.41171216000001</v>
      </c>
      <c r="M8" s="36">
        <f t="shared" si="1"/>
        <v>1.8698661909188368</v>
      </c>
    </row>
    <row r="9" spans="1:13" ht="18">
      <c r="A9" s="26" t="s">
        <v>64</v>
      </c>
      <c r="B9" s="35">
        <v>2334.44</v>
      </c>
      <c r="C9" s="35">
        <v>2248.1999999999998</v>
      </c>
      <c r="D9" s="35">
        <v>3252.59</v>
      </c>
      <c r="E9" s="35">
        <v>3714.92</v>
      </c>
      <c r="F9" s="35">
        <v>4115</v>
      </c>
      <c r="G9" s="35">
        <v>4488.3248571428849</v>
      </c>
      <c r="H9" s="35">
        <v>4719.22</v>
      </c>
      <c r="I9" s="35">
        <v>3949.9821745541485</v>
      </c>
      <c r="J9" s="37">
        <f t="shared" si="0"/>
        <v>26.108913614300977</v>
      </c>
      <c r="K9" s="37">
        <v>3336.73</v>
      </c>
      <c r="L9" s="38">
        <v>1750.3913055135909</v>
      </c>
      <c r="M9" s="36">
        <f t="shared" si="1"/>
        <v>18.765927371067832</v>
      </c>
    </row>
    <row r="10" spans="1:13" ht="18">
      <c r="A10" s="25" t="s">
        <v>65</v>
      </c>
      <c r="B10" s="35">
        <v>465</v>
      </c>
      <c r="C10" s="35">
        <v>536.25</v>
      </c>
      <c r="D10" s="35">
        <v>663.97</v>
      </c>
      <c r="E10" s="35">
        <v>761.87</v>
      </c>
      <c r="F10" s="35">
        <v>970</v>
      </c>
      <c r="G10" s="35">
        <v>1046.3479999999981</v>
      </c>
      <c r="H10" s="35">
        <v>1435.68</v>
      </c>
      <c r="I10" s="35">
        <v>1110.6221305667159</v>
      </c>
      <c r="J10" s="37">
        <f t="shared" si="0"/>
        <v>7.3410805375014929</v>
      </c>
      <c r="K10" s="39">
        <v>961.39</v>
      </c>
      <c r="L10" s="40">
        <v>425.04341352409415</v>
      </c>
      <c r="M10" s="36">
        <f t="shared" si="1"/>
        <v>4.5568861103337843</v>
      </c>
    </row>
    <row r="11" spans="1:13" ht="18">
      <c r="A11" s="25" t="s">
        <v>66</v>
      </c>
      <c r="B11" s="35">
        <v>1469.16</v>
      </c>
      <c r="C11" s="35">
        <v>1275.3900000000001</v>
      </c>
      <c r="D11" s="35">
        <v>2088</v>
      </c>
      <c r="E11" s="35">
        <v>2388.41</v>
      </c>
      <c r="F11" s="35">
        <v>2633</v>
      </c>
      <c r="G11" s="35">
        <v>2894.5293333333684</v>
      </c>
      <c r="H11" s="35">
        <v>2657.82</v>
      </c>
      <c r="I11" s="35">
        <v>2839.3600439874326</v>
      </c>
      <c r="J11" s="37">
        <f t="shared" si="0"/>
        <v>18.767833076799484</v>
      </c>
      <c r="K11" s="39">
        <v>1896.24</v>
      </c>
      <c r="L11" s="40">
        <v>1325.3478919894967</v>
      </c>
      <c r="M11" s="36">
        <f t="shared" si="1"/>
        <v>14.209041260734049</v>
      </c>
    </row>
    <row r="12" spans="1:13" ht="18">
      <c r="A12" s="25" t="s">
        <v>67</v>
      </c>
      <c r="B12" s="35">
        <v>397.28</v>
      </c>
      <c r="C12" s="35">
        <v>436.56</v>
      </c>
      <c r="D12" s="35">
        <v>500.62</v>
      </c>
      <c r="E12" s="35">
        <v>564.63</v>
      </c>
      <c r="F12" s="35">
        <v>511.5</v>
      </c>
      <c r="G12" s="35">
        <v>547.44752380951832</v>
      </c>
      <c r="H12" s="35">
        <v>625.72</v>
      </c>
      <c r="I12" s="35">
        <v>891.51885091074109</v>
      </c>
      <c r="J12" s="37">
        <f t="shared" si="0"/>
        <v>5.8928338497063573</v>
      </c>
      <c r="K12" s="39">
        <v>479.1</v>
      </c>
      <c r="L12" s="40">
        <v>594.97105141715258</v>
      </c>
      <c r="M12" s="36">
        <f t="shared" si="1"/>
        <v>6.3786785866752922</v>
      </c>
    </row>
    <row r="13" spans="1:13" ht="18">
      <c r="A13" s="26" t="s">
        <v>68</v>
      </c>
      <c r="B13" s="35">
        <v>292.12</v>
      </c>
      <c r="C13" s="35">
        <v>292.49</v>
      </c>
      <c r="D13" s="35">
        <v>294</v>
      </c>
      <c r="E13" s="35">
        <v>296.31</v>
      </c>
      <c r="F13" s="35">
        <v>298.60000000000002</v>
      </c>
      <c r="G13" s="35">
        <v>351.63600000000588</v>
      </c>
      <c r="H13" s="35">
        <v>307.14999999999998</v>
      </c>
      <c r="I13" s="35">
        <v>359.00837999999999</v>
      </c>
      <c r="J13" s="37">
        <f t="shared" si="0"/>
        <v>2.3730028050792775</v>
      </c>
      <c r="K13" s="37">
        <v>311.45</v>
      </c>
      <c r="L13" s="38">
        <v>363.23117999999999</v>
      </c>
      <c r="M13" s="36">
        <f t="shared" si="1"/>
        <v>3.8941977838419635</v>
      </c>
    </row>
    <row r="14" spans="1:13" ht="18">
      <c r="A14" s="27" t="s">
        <v>69</v>
      </c>
      <c r="B14" s="35">
        <v>11727.56</v>
      </c>
      <c r="C14" s="35">
        <v>11767.69</v>
      </c>
      <c r="D14" s="35">
        <v>12866.04</v>
      </c>
      <c r="E14" s="35">
        <v>13483.9</v>
      </c>
      <c r="F14" s="35">
        <v>14014.13</v>
      </c>
      <c r="G14" s="35">
        <v>14464.053512123053</v>
      </c>
      <c r="H14" s="35">
        <v>14927.490000000002</v>
      </c>
      <c r="I14" s="35">
        <v>15128.86454375709</v>
      </c>
      <c r="J14" s="37">
        <f t="shared" si="0"/>
        <v>100</v>
      </c>
      <c r="K14" s="37">
        <v>10423.916999999999</v>
      </c>
      <c r="L14" s="38">
        <v>9327.4969624588757</v>
      </c>
      <c r="M14" s="36">
        <f t="shared" si="1"/>
        <v>100</v>
      </c>
    </row>
    <row r="15" spans="1:13" s="7" customFormat="1" ht="12.75">
      <c r="A15" s="21" t="s">
        <v>84</v>
      </c>
      <c r="C15" s="21"/>
      <c r="D15" s="21"/>
      <c r="E15" s="21"/>
      <c r="F15" s="21"/>
      <c r="G15" s="21"/>
      <c r="H15" s="21"/>
      <c r="I15" s="21"/>
      <c r="J15" s="21"/>
      <c r="K15" s="21"/>
    </row>
    <row r="16" spans="1:13" s="7" customFormat="1" ht="8.25">
      <c r="A16" s="22" t="s">
        <v>80</v>
      </c>
    </row>
  </sheetData>
  <mergeCells count="6">
    <mergeCell ref="A1:M1"/>
    <mergeCell ref="J3:J4"/>
    <mergeCell ref="M3:M4"/>
    <mergeCell ref="A2:A4"/>
    <mergeCell ref="K2:M2"/>
    <mergeCell ref="B2:J2"/>
  </mergeCells>
  <printOptions horizontalCentered="1"/>
  <pageMargins left="0.7" right="0.7" top="0.75" bottom="0.75" header="0.3" footer="0.3"/>
  <pageSetup paperSize="138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view="pageBreakPreview" topLeftCell="B1" zoomScaleNormal="130" zoomScaleSheetLayoutView="100" workbookViewId="0">
      <selection activeCell="B2" sqref="B2:M2"/>
    </sheetView>
  </sheetViews>
  <sheetFormatPr defaultRowHeight="14.25"/>
  <cols>
    <col min="1" max="1" width="26.25" customWidth="1"/>
    <col min="2" max="10" width="9.625" customWidth="1"/>
    <col min="11" max="12" width="10.625" customWidth="1"/>
    <col min="13" max="13" width="9.625" customWidth="1"/>
  </cols>
  <sheetData>
    <row r="1" spans="1:35" ht="28.5" customHeight="1">
      <c r="A1" s="71" t="s">
        <v>51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35" ht="18" customHeight="1">
      <c r="A2" s="78" t="s">
        <v>25</v>
      </c>
      <c r="B2" s="79" t="s">
        <v>19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35" ht="86.25">
      <c r="A3" s="78"/>
      <c r="B3" s="3" t="s">
        <v>21</v>
      </c>
      <c r="C3" s="3" t="s">
        <v>26</v>
      </c>
      <c r="D3" s="3" t="s">
        <v>27</v>
      </c>
      <c r="E3" s="3" t="s">
        <v>28</v>
      </c>
      <c r="F3" s="3" t="s">
        <v>31</v>
      </c>
      <c r="G3" s="3" t="s">
        <v>35</v>
      </c>
      <c r="H3" s="3" t="s">
        <v>37</v>
      </c>
      <c r="I3" s="3" t="s">
        <v>38</v>
      </c>
      <c r="J3" s="3" t="s">
        <v>46</v>
      </c>
      <c r="K3" s="3" t="s">
        <v>45</v>
      </c>
      <c r="L3" s="4" t="s">
        <v>47</v>
      </c>
      <c r="M3" s="4" t="s">
        <v>87</v>
      </c>
      <c r="O3" s="72"/>
      <c r="P3" s="72"/>
      <c r="Q3" s="72"/>
      <c r="R3" s="72"/>
      <c r="S3" s="72"/>
      <c r="T3" s="72"/>
      <c r="U3" s="72"/>
      <c r="V3" s="72"/>
      <c r="W3" s="72"/>
      <c r="X3" s="72"/>
    </row>
    <row r="4" spans="1:35" s="1" customFormat="1" ht="18">
      <c r="A4" s="5" t="s">
        <v>48</v>
      </c>
      <c r="B4" s="41">
        <v>746</v>
      </c>
      <c r="C4" s="41">
        <v>829.19</v>
      </c>
      <c r="D4" s="41">
        <v>855.89</v>
      </c>
      <c r="E4" s="41">
        <v>972.49</v>
      </c>
      <c r="F4" s="41">
        <v>1074.135</v>
      </c>
      <c r="G4" s="41">
        <v>1182.21</v>
      </c>
      <c r="H4" s="41">
        <v>1332.585</v>
      </c>
      <c r="I4" s="41">
        <v>1451.33</v>
      </c>
      <c r="J4" s="41">
        <v>2189.9180000000001</v>
      </c>
      <c r="K4" s="41">
        <v>2521.4699999999998</v>
      </c>
      <c r="L4" s="42">
        <v>3001.1</v>
      </c>
      <c r="M4" s="42">
        <v>3900.73</v>
      </c>
      <c r="N4"/>
      <c r="O4" s="73"/>
      <c r="P4" s="73"/>
      <c r="Q4" s="73"/>
      <c r="R4" s="73"/>
      <c r="S4" s="73"/>
      <c r="T4" s="73"/>
      <c r="U4" s="73"/>
      <c r="V4" s="73"/>
      <c r="W4" s="73"/>
      <c r="X4" s="73"/>
      <c r="Y4"/>
      <c r="Z4"/>
      <c r="AA4"/>
      <c r="AB4"/>
      <c r="AC4"/>
      <c r="AD4"/>
      <c r="AE4"/>
      <c r="AF4"/>
      <c r="AG4"/>
      <c r="AH4"/>
      <c r="AI4"/>
    </row>
    <row r="5" spans="1:35" s="1" customFormat="1" ht="18.75" customHeight="1">
      <c r="A5" s="5" t="s">
        <v>32</v>
      </c>
      <c r="B5" s="41">
        <v>1987.36</v>
      </c>
      <c r="C5" s="41">
        <v>2848.86</v>
      </c>
      <c r="D5" s="43">
        <v>3006</v>
      </c>
      <c r="E5" s="41">
        <v>3483</v>
      </c>
      <c r="F5" s="44">
        <v>3538</v>
      </c>
      <c r="G5" s="42">
        <v>3634</v>
      </c>
      <c r="H5" s="42">
        <v>3730</v>
      </c>
      <c r="I5" s="42">
        <v>3976.6</v>
      </c>
      <c r="J5" s="41">
        <f>3459.54+602.6+514.46</f>
        <v>4576.6000000000004</v>
      </c>
      <c r="K5" s="41">
        <v>5296.6</v>
      </c>
      <c r="L5" s="42">
        <v>5441</v>
      </c>
      <c r="M5" s="42">
        <v>6202</v>
      </c>
      <c r="N5"/>
      <c r="O5" s="73"/>
      <c r="P5" s="73"/>
      <c r="Q5" s="73"/>
      <c r="R5" s="73"/>
      <c r="S5" s="73"/>
      <c r="T5" s="73"/>
      <c r="U5" s="73"/>
      <c r="V5" s="73"/>
      <c r="W5" s="73"/>
      <c r="X5" s="73"/>
      <c r="Y5"/>
      <c r="Z5"/>
      <c r="AA5"/>
      <c r="AB5"/>
      <c r="AC5"/>
      <c r="AD5"/>
      <c r="AE5"/>
      <c r="AF5"/>
      <c r="AG5"/>
      <c r="AH5"/>
      <c r="AI5"/>
    </row>
    <row r="6" spans="1:35" s="1" customFormat="1" ht="18.75" customHeight="1">
      <c r="A6" s="5" t="s">
        <v>42</v>
      </c>
      <c r="B6" s="41">
        <v>2712</v>
      </c>
      <c r="C6" s="41">
        <v>2833</v>
      </c>
      <c r="D6" s="41">
        <v>2969</v>
      </c>
      <c r="E6" s="41">
        <v>3257</v>
      </c>
      <c r="F6" s="42">
        <v>3574</v>
      </c>
      <c r="G6" s="42">
        <v>3909</v>
      </c>
      <c r="H6" s="42">
        <v>4219</v>
      </c>
      <c r="I6" s="42">
        <v>4529</v>
      </c>
      <c r="J6" s="41">
        <v>4766</v>
      </c>
      <c r="K6" s="41">
        <v>5070</v>
      </c>
      <c r="L6" s="42">
        <v>5056</v>
      </c>
      <c r="M6" s="42">
        <v>5312</v>
      </c>
      <c r="N6"/>
      <c r="O6" s="77"/>
      <c r="P6" s="77"/>
      <c r="Q6" s="77"/>
      <c r="R6" s="77"/>
      <c r="S6" s="77"/>
      <c r="T6" s="77"/>
      <c r="U6" s="77"/>
      <c r="V6" s="77"/>
      <c r="W6" s="2"/>
      <c r="X6" s="2"/>
      <c r="Y6"/>
      <c r="Z6"/>
      <c r="AA6"/>
      <c r="AB6"/>
      <c r="AC6"/>
      <c r="AD6"/>
      <c r="AE6"/>
      <c r="AF6"/>
      <c r="AG6"/>
      <c r="AH6"/>
      <c r="AI6"/>
    </row>
    <row r="7" spans="1:35" s="1" customFormat="1" ht="18">
      <c r="A7" s="5" t="s">
        <v>33</v>
      </c>
      <c r="B7" s="41">
        <v>116066.64</v>
      </c>
      <c r="C7" s="41">
        <v>123827.78</v>
      </c>
      <c r="D7" s="41">
        <v>124115</v>
      </c>
      <c r="E7" s="41">
        <v>124976</v>
      </c>
      <c r="F7" s="42">
        <v>125825</v>
      </c>
      <c r="G7" s="42">
        <v>127245</v>
      </c>
      <c r="H7" s="42">
        <v>130401</v>
      </c>
      <c r="I7" s="42">
        <v>132650</v>
      </c>
      <c r="J7" s="42">
        <v>136595</v>
      </c>
      <c r="K7" s="41">
        <v>138650</v>
      </c>
      <c r="L7" s="41">
        <v>136595</v>
      </c>
      <c r="M7" s="42">
        <v>148450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1" customFormat="1" ht="19.5" customHeight="1">
      <c r="A8" s="5" t="s">
        <v>29</v>
      </c>
      <c r="B8" s="41">
        <v>4687</v>
      </c>
      <c r="C8" s="41">
        <v>5007</v>
      </c>
      <c r="D8" s="41">
        <v>5077.18</v>
      </c>
      <c r="E8" s="41">
        <v>6257.73</v>
      </c>
      <c r="F8" s="41">
        <v>7057.93</v>
      </c>
      <c r="G8" s="41">
        <v>7551.23</v>
      </c>
      <c r="H8" s="41">
        <v>7741</v>
      </c>
      <c r="I8" s="41">
        <v>8851</v>
      </c>
      <c r="J8" s="41">
        <v>11064</v>
      </c>
      <c r="K8" s="42">
        <v>7309.2</v>
      </c>
      <c r="L8" s="42">
        <v>14947</v>
      </c>
      <c r="M8" s="42">
        <v>17146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s="1" customFormat="1" ht="18" customHeight="1">
      <c r="A9" s="5" t="s">
        <v>30</v>
      </c>
      <c r="B9" s="41">
        <v>1200.98</v>
      </c>
      <c r="C9" s="41">
        <v>1291.0999999999999</v>
      </c>
      <c r="D9" s="41">
        <v>1385</v>
      </c>
      <c r="E9" s="41">
        <v>1444.06</v>
      </c>
      <c r="F9" s="41">
        <v>1508.16</v>
      </c>
      <c r="G9" s="41">
        <v>1320.28</v>
      </c>
      <c r="H9" s="41">
        <v>1408</v>
      </c>
      <c r="I9" s="41">
        <v>1482</v>
      </c>
      <c r="J9" s="41">
        <v>1748</v>
      </c>
      <c r="K9" s="42">
        <v>1839.99</v>
      </c>
      <c r="L9" s="41">
        <f>K9</f>
        <v>1839.99</v>
      </c>
      <c r="M9" s="41">
        <v>2280.1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s="1" customFormat="1" ht="36">
      <c r="A10" s="6" t="s">
        <v>39</v>
      </c>
      <c r="B10" s="43">
        <v>1318.75</v>
      </c>
      <c r="C10" s="43">
        <v>1369.89</v>
      </c>
      <c r="D10" s="43">
        <v>1778</v>
      </c>
      <c r="E10" s="43">
        <v>2175</v>
      </c>
      <c r="F10" s="43">
        <v>2581.8000000000002</v>
      </c>
      <c r="G10" s="43">
        <v>2813.07</v>
      </c>
      <c r="H10" s="41">
        <v>1729</v>
      </c>
      <c r="I10" s="41">
        <v>2826</v>
      </c>
      <c r="J10" s="43">
        <v>1543.3869999999999</v>
      </c>
      <c r="K10" s="43">
        <v>903.98400000000004</v>
      </c>
      <c r="L10" s="41">
        <v>1150</v>
      </c>
      <c r="M10" s="42">
        <v>1186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1" customFormat="1" ht="18">
      <c r="A11" s="6" t="s">
        <v>34</v>
      </c>
      <c r="B11" s="43">
        <v>24.64</v>
      </c>
      <c r="C11" s="43">
        <v>24.44</v>
      </c>
      <c r="D11" s="43">
        <v>25.78</v>
      </c>
      <c r="E11" s="43">
        <v>22.9</v>
      </c>
      <c r="F11" s="43">
        <v>20.45</v>
      </c>
      <c r="G11" s="43">
        <v>15.32</v>
      </c>
      <c r="H11" s="41">
        <v>15.27</v>
      </c>
      <c r="I11" s="41">
        <v>17.18</v>
      </c>
      <c r="J11" s="41">
        <v>15.38</v>
      </c>
      <c r="K11" s="41">
        <v>14.79</v>
      </c>
      <c r="L11" s="42">
        <v>14.5</v>
      </c>
      <c r="M11" s="42">
        <v>13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s="1" customFormat="1" ht="18">
      <c r="A12" s="6" t="s">
        <v>36</v>
      </c>
      <c r="B12" s="43">
        <v>123.98</v>
      </c>
      <c r="C12" s="43">
        <v>132.65</v>
      </c>
      <c r="D12" s="43">
        <v>130.78</v>
      </c>
      <c r="E12" s="43">
        <v>164.32</v>
      </c>
      <c r="F12" s="43">
        <v>198</v>
      </c>
      <c r="G12" s="43">
        <v>233</v>
      </c>
      <c r="H12" s="41">
        <v>240</v>
      </c>
      <c r="I12" s="41">
        <v>246.4</v>
      </c>
      <c r="J12" s="41">
        <v>304</v>
      </c>
      <c r="K12" s="41">
        <v>318</v>
      </c>
      <c r="L12" s="41">
        <v>326</v>
      </c>
      <c r="M12" s="41">
        <v>395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s="1" customFormat="1" ht="36">
      <c r="A13" s="6" t="s">
        <v>49</v>
      </c>
      <c r="B13" s="43">
        <v>59.66</v>
      </c>
      <c r="C13" s="43">
        <v>61.94</v>
      </c>
      <c r="D13" s="43">
        <v>63.19</v>
      </c>
      <c r="E13" s="43">
        <v>68.3</v>
      </c>
      <c r="F13" s="43">
        <v>74.459999999999994</v>
      </c>
      <c r="G13" s="43">
        <v>78</v>
      </c>
      <c r="H13" s="41">
        <v>86.44</v>
      </c>
      <c r="I13" s="41">
        <v>89.7</v>
      </c>
      <c r="J13" s="41">
        <v>92.51</v>
      </c>
      <c r="K13" s="41">
        <v>92.51</v>
      </c>
      <c r="L13" s="42">
        <v>95</v>
      </c>
      <c r="M13" s="42">
        <v>100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s="7" customFormat="1" ht="12.75">
      <c r="A14" s="74" t="s">
        <v>86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35" s="7" customFormat="1" ht="12.75">
      <c r="A15" s="76" t="s">
        <v>52</v>
      </c>
      <c r="B15" s="76"/>
      <c r="C15" s="76"/>
      <c r="D15" s="76"/>
      <c r="E15" s="76"/>
      <c r="F15" s="76"/>
      <c r="G15" s="76"/>
      <c r="H15" s="76"/>
    </row>
    <row r="16" spans="1:35" s="7" customFormat="1" ht="12.75">
      <c r="A16" s="8" t="s">
        <v>84</v>
      </c>
    </row>
  </sheetData>
  <mergeCells count="9">
    <mergeCell ref="A1:M1"/>
    <mergeCell ref="O3:X3"/>
    <mergeCell ref="O4:X4"/>
    <mergeCell ref="A14:M14"/>
    <mergeCell ref="A15:H15"/>
    <mergeCell ref="O5:X5"/>
    <mergeCell ref="O6:V6"/>
    <mergeCell ref="A2:A3"/>
    <mergeCell ref="B2:M2"/>
  </mergeCells>
  <printOptions horizontalCentered="1"/>
  <pageMargins left="0.7" right="0.7" top="0.75" bottom="0.75" header="0.3" footer="0.3"/>
  <pageSetup paperSize="138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9.1</vt:lpstr>
      <vt:lpstr>9.2</vt:lpstr>
      <vt:lpstr>9.3</vt:lpstr>
      <vt:lpstr>9.4</vt:lpstr>
      <vt:lpstr>'9.1'!Print_Area</vt:lpstr>
      <vt:lpstr>'9.2'!Print_Area</vt:lpstr>
      <vt:lpstr>'9.3'!Print_Area</vt:lpstr>
      <vt:lpstr>'9.4'!Print_Area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Saroja</dc:creator>
  <cp:lastModifiedBy>Ramesh</cp:lastModifiedBy>
  <cp:lastPrinted>2023-06-08T07:47:05Z</cp:lastPrinted>
  <dcterms:created xsi:type="dcterms:W3CDTF">2012-07-03T06:00:56Z</dcterms:created>
  <dcterms:modified xsi:type="dcterms:W3CDTF">2023-06-23T06:07:31Z</dcterms:modified>
</cp:coreProperties>
</file>