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tabRatio="720" activeTab="7"/>
  </bookViews>
  <sheets>
    <sheet name="7.1" sheetId="1" r:id="rId1"/>
    <sheet name="7.2" sheetId="23" r:id="rId2"/>
    <sheet name="7.3-7.4" sheetId="3" r:id="rId3"/>
    <sheet name="7.5-7.6" sheetId="6" r:id="rId4"/>
    <sheet name="7.7" sheetId="12" r:id="rId5"/>
    <sheet name="7.8" sheetId="13" r:id="rId6"/>
    <sheet name="7.9" sheetId="14" r:id="rId7"/>
    <sheet name="7.10" sheetId="15" r:id="rId8"/>
    <sheet name="7.11" sheetId="16" r:id="rId9"/>
    <sheet name="7.12-7.13" sheetId="17" r:id="rId10"/>
    <sheet name="7.14" sheetId="18" r:id="rId11"/>
    <sheet name="7.15" sheetId="19" r:id="rId12"/>
    <sheet name="7.16" sheetId="24" r:id="rId13"/>
    <sheet name="7.17" sheetId="28" r:id="rId14"/>
    <sheet name="7.18" sheetId="34" r:id="rId15"/>
    <sheet name="7.19-7.20" sheetId="30" r:id="rId16"/>
    <sheet name="7.21" sheetId="35" r:id="rId17"/>
    <sheet name="7.22" sheetId="25" r:id="rId18"/>
    <sheet name="7.23" sheetId="26" r:id="rId19"/>
  </sheets>
  <definedNames>
    <definedName name="_xlnm.Print_Area" localSheetId="0">'7.1'!$A$1:$K$28</definedName>
    <definedName name="_xlnm.Print_Area" localSheetId="7">'7.10'!$A$1:$I$18</definedName>
    <definedName name="_xlnm.Print_Area" localSheetId="8">'7.11'!$A$1:$K$18</definedName>
    <definedName name="_xlnm.Print_Area" localSheetId="9">'7.12-7.13'!$A$1:$M$21</definedName>
    <definedName name="_xlnm.Print_Area" localSheetId="11">'7.15'!$A$1:$N$17</definedName>
    <definedName name="_xlnm.Print_Area" localSheetId="12">'7.16'!$A$1:$L$12</definedName>
    <definedName name="_xlnm.Print_Area" localSheetId="13">'7.17'!$A$1:$O$34</definedName>
    <definedName name="_xlnm.Print_Area" localSheetId="14">'7.18'!$A$1:$E$11</definedName>
    <definedName name="_xlnm.Print_Area" localSheetId="1">'7.2'!$A$1:$L$19</definedName>
    <definedName name="_xlnm.Print_Area" localSheetId="16">'7.21'!$A$1:$D$16</definedName>
    <definedName name="_xlnm.Print_Area" localSheetId="17">'7.22'!$A$1:$C$19</definedName>
    <definedName name="_xlnm.Print_Area" localSheetId="18">'7.23'!$A$1:$D$18</definedName>
    <definedName name="_xlnm.Print_Area" localSheetId="2">'7.3-7.4'!$A$1:$L$17</definedName>
    <definedName name="_xlnm.Print_Area" localSheetId="3">'7.5-7.6'!$A$1:$L$18</definedName>
    <definedName name="_xlnm.Print_Area" localSheetId="4">'7.7'!$A$1:$P$17</definedName>
    <definedName name="_xlnm.Print_Area" localSheetId="5">'7.8'!$A$1:$S$16</definedName>
    <definedName name="_xlnm.Print_Area" localSheetId="6">'7.9'!$A$1:$S$15</definedName>
    <definedName name="_xlnm.Print_Titles" localSheetId="13">'7.17'!$1:$5</definedName>
    <definedName name="_xlnm.Print_Titles" localSheetId="16">'7.21'!$1:$2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17" l="1"/>
  <c r="D14" i="23"/>
  <c r="D13" i="23"/>
  <c r="C25" i="1"/>
  <c r="M14" i="17"/>
  <c r="M18" i="17" s="1"/>
  <c r="H10" i="24"/>
  <c r="I10" i="24"/>
  <c r="J10" i="24"/>
  <c r="L10" i="24"/>
  <c r="C10" i="24"/>
  <c r="D10" i="24"/>
  <c r="E10" i="24"/>
  <c r="F10" i="24"/>
  <c r="G10" i="24"/>
  <c r="K18" i="17"/>
  <c r="O33" i="28"/>
  <c r="N33" i="28"/>
  <c r="M33" i="28"/>
  <c r="L33" i="28"/>
  <c r="K33" i="28"/>
  <c r="J33" i="28"/>
  <c r="I33" i="28"/>
  <c r="H33" i="28"/>
  <c r="G33" i="28"/>
  <c r="F33" i="28"/>
  <c r="E33" i="28"/>
  <c r="D33" i="28"/>
  <c r="C33" i="28"/>
  <c r="B33" i="28"/>
  <c r="C6" i="24"/>
  <c r="D6" i="24"/>
  <c r="E6" i="24"/>
  <c r="F6" i="24"/>
  <c r="G6" i="24"/>
  <c r="H6" i="24"/>
  <c r="I6" i="24"/>
  <c r="J6" i="24"/>
  <c r="J14" i="14"/>
  <c r="G14" i="14"/>
  <c r="D14" i="14"/>
  <c r="Q14" i="14"/>
  <c r="R14" i="14"/>
  <c r="O14" i="14"/>
  <c r="N14" i="14"/>
  <c r="R13" i="13"/>
  <c r="Q13" i="13"/>
  <c r="S14" i="14" l="1"/>
  <c r="P14" i="14"/>
  <c r="B10" i="18"/>
  <c r="C10" i="18"/>
  <c r="D10" i="18"/>
  <c r="E10" i="18"/>
  <c r="F10" i="18"/>
  <c r="G10" i="18"/>
  <c r="H10" i="18"/>
  <c r="I10" i="18"/>
  <c r="J10" i="18"/>
  <c r="K10" i="18"/>
  <c r="L10" i="18"/>
  <c r="S9" i="13" l="1"/>
  <c r="S10" i="13"/>
  <c r="S11" i="13"/>
  <c r="S12" i="13"/>
  <c r="S8" i="13"/>
  <c r="P9" i="13"/>
  <c r="P10" i="13"/>
  <c r="P11" i="13"/>
  <c r="P12" i="13"/>
  <c r="P8" i="13"/>
  <c r="M9" i="13"/>
  <c r="M10" i="13"/>
  <c r="M11" i="13"/>
  <c r="M12" i="13"/>
  <c r="M8" i="13"/>
  <c r="J9" i="13"/>
  <c r="J10" i="13"/>
  <c r="J11" i="13"/>
  <c r="J12" i="13"/>
  <c r="J8" i="13"/>
  <c r="G11" i="13"/>
  <c r="G12" i="13"/>
  <c r="G10" i="13"/>
  <c r="G9" i="13"/>
  <c r="G8" i="13"/>
  <c r="D9" i="13"/>
  <c r="D10" i="13"/>
  <c r="D11" i="13"/>
  <c r="D12" i="13"/>
  <c r="D8" i="13"/>
  <c r="C13" i="13"/>
  <c r="E13" i="13"/>
  <c r="F13" i="13"/>
  <c r="H13" i="13"/>
  <c r="I13" i="13"/>
  <c r="K13" i="13"/>
  <c r="L13" i="13"/>
  <c r="N13" i="13"/>
  <c r="O13" i="13"/>
  <c r="B13" i="13"/>
  <c r="D9" i="12"/>
  <c r="D10" i="12"/>
  <c r="D11" i="12"/>
  <c r="D12" i="12"/>
  <c r="D13" i="12"/>
  <c r="D14" i="12"/>
  <c r="D15" i="12"/>
  <c r="D16" i="12"/>
  <c r="D8" i="12"/>
  <c r="G9" i="12"/>
  <c r="G10" i="12"/>
  <c r="G11" i="12"/>
  <c r="G12" i="12"/>
  <c r="G13" i="12"/>
  <c r="G14" i="12"/>
  <c r="G15" i="12"/>
  <c r="G16" i="12"/>
  <c r="G8" i="12"/>
  <c r="J9" i="12"/>
  <c r="J10" i="12"/>
  <c r="J11" i="12"/>
  <c r="J12" i="12"/>
  <c r="J13" i="12"/>
  <c r="J14" i="12"/>
  <c r="J15" i="12"/>
  <c r="J16" i="12"/>
  <c r="J8" i="12"/>
  <c r="M9" i="12"/>
  <c r="M10" i="12"/>
  <c r="M11" i="12"/>
  <c r="M12" i="12"/>
  <c r="M13" i="12"/>
  <c r="M14" i="12"/>
  <c r="M15" i="12"/>
  <c r="P9" i="12"/>
  <c r="P10" i="12"/>
  <c r="P11" i="12"/>
  <c r="P12" i="12"/>
  <c r="P13" i="12"/>
  <c r="P14" i="12"/>
  <c r="P15" i="12"/>
  <c r="P8" i="12"/>
  <c r="L16" i="12"/>
  <c r="O16" i="12"/>
  <c r="N16" i="12"/>
  <c r="B13" i="6"/>
  <c r="C13" i="6"/>
  <c r="D13" i="6"/>
  <c r="E13" i="6"/>
  <c r="F13" i="6"/>
  <c r="G13" i="6"/>
  <c r="H13" i="6"/>
  <c r="I13" i="6"/>
  <c r="J13" i="6"/>
  <c r="K13" i="6"/>
  <c r="L13" i="6"/>
  <c r="L5" i="24"/>
  <c r="K5" i="24"/>
  <c r="B7" i="6"/>
  <c r="C7" i="6"/>
  <c r="D7" i="6"/>
  <c r="E7" i="6"/>
  <c r="F7" i="6"/>
  <c r="G7" i="6"/>
  <c r="H7" i="6"/>
  <c r="I7" i="6"/>
  <c r="J7" i="6"/>
  <c r="K7" i="6"/>
  <c r="L7" i="6"/>
  <c r="K6" i="24" l="1"/>
  <c r="P16" i="12"/>
  <c r="L6" i="24"/>
  <c r="E18" i="23"/>
  <c r="F18" i="23"/>
  <c r="G18" i="23"/>
  <c r="H18" i="23"/>
  <c r="I18" i="23"/>
  <c r="J18" i="23"/>
  <c r="K18" i="23"/>
  <c r="L18" i="23"/>
  <c r="C14" i="23"/>
  <c r="E14" i="23"/>
  <c r="F14" i="23"/>
  <c r="G14" i="23"/>
  <c r="H14" i="23"/>
  <c r="I14" i="23"/>
  <c r="J14" i="23"/>
  <c r="K14" i="23"/>
  <c r="C13" i="23"/>
  <c r="E13" i="23"/>
  <c r="F13" i="23"/>
  <c r="G13" i="23"/>
  <c r="H13" i="23"/>
  <c r="I13" i="23"/>
  <c r="J13" i="23"/>
  <c r="K13" i="23"/>
  <c r="L14" i="23"/>
  <c r="L13" i="23"/>
  <c r="C12" i="23"/>
  <c r="D12" i="23"/>
  <c r="E12" i="23"/>
  <c r="F12" i="23"/>
  <c r="G12" i="23"/>
  <c r="H12" i="23"/>
  <c r="I12" i="23"/>
  <c r="J12" i="23"/>
  <c r="K12" i="23"/>
  <c r="L12" i="23"/>
  <c r="C9" i="23"/>
  <c r="D9" i="23"/>
  <c r="E9" i="23"/>
  <c r="F9" i="23"/>
  <c r="G9" i="23"/>
  <c r="H9" i="23"/>
  <c r="I9" i="23"/>
  <c r="J9" i="23"/>
  <c r="K9" i="23"/>
  <c r="L9" i="23"/>
  <c r="D25" i="1"/>
  <c r="E25" i="1"/>
  <c r="F25" i="1"/>
  <c r="G25" i="1"/>
  <c r="H25" i="1"/>
  <c r="I25" i="1"/>
  <c r="J25" i="1"/>
  <c r="C26" i="1"/>
  <c r="C27" i="1" s="1"/>
  <c r="D26" i="1"/>
  <c r="E26" i="1"/>
  <c r="F26" i="1"/>
  <c r="G26" i="1"/>
  <c r="G27" i="1" s="1"/>
  <c r="H26" i="1"/>
  <c r="I26" i="1"/>
  <c r="J26" i="1"/>
  <c r="C24" i="1"/>
  <c r="D24" i="1"/>
  <c r="E24" i="1"/>
  <c r="F24" i="1"/>
  <c r="G24" i="1"/>
  <c r="H24" i="1"/>
  <c r="I24" i="1"/>
  <c r="J24" i="1"/>
  <c r="K24" i="1"/>
  <c r="C21" i="1"/>
  <c r="D21" i="1"/>
  <c r="E21" i="1"/>
  <c r="F21" i="1"/>
  <c r="G21" i="1"/>
  <c r="H21" i="1"/>
  <c r="I21" i="1"/>
  <c r="J21" i="1"/>
  <c r="K21" i="1"/>
  <c r="C18" i="1"/>
  <c r="D18" i="1"/>
  <c r="E18" i="1"/>
  <c r="F18" i="1"/>
  <c r="G18" i="1"/>
  <c r="H18" i="1"/>
  <c r="I18" i="1"/>
  <c r="J18" i="1"/>
  <c r="K18" i="1"/>
  <c r="C15" i="1"/>
  <c r="D15" i="1"/>
  <c r="E15" i="1"/>
  <c r="F15" i="1"/>
  <c r="G15" i="1"/>
  <c r="H15" i="1"/>
  <c r="I15" i="1"/>
  <c r="J15" i="1"/>
  <c r="C12" i="1"/>
  <c r="D12" i="1"/>
  <c r="E12" i="1"/>
  <c r="F12" i="1"/>
  <c r="G12" i="1"/>
  <c r="H12" i="1"/>
  <c r="I12" i="1"/>
  <c r="J12" i="1"/>
  <c r="C9" i="1"/>
  <c r="D9" i="1"/>
  <c r="E9" i="1"/>
  <c r="F9" i="1"/>
  <c r="G9" i="1"/>
  <c r="H9" i="1"/>
  <c r="I9" i="1"/>
  <c r="J9" i="1"/>
  <c r="K25" i="1"/>
  <c r="K26" i="1"/>
  <c r="K15" i="1"/>
  <c r="K12" i="1"/>
  <c r="K9" i="1"/>
  <c r="D27" i="1" l="1"/>
  <c r="F15" i="23"/>
  <c r="J15" i="23"/>
  <c r="E27" i="1"/>
  <c r="K27" i="1"/>
  <c r="H27" i="1"/>
  <c r="J27" i="1"/>
  <c r="I27" i="1"/>
  <c r="F27" i="1"/>
  <c r="D15" i="23"/>
  <c r="E15" i="23"/>
  <c r="L15" i="23"/>
  <c r="K15" i="23"/>
  <c r="C15" i="23"/>
  <c r="I15" i="23"/>
  <c r="H15" i="23"/>
  <c r="G15" i="23"/>
  <c r="J18" i="17"/>
  <c r="K8" i="12" l="1"/>
  <c r="M8" i="12" s="1"/>
  <c r="K16" i="12" l="1"/>
  <c r="M16" i="12" s="1"/>
  <c r="I18" i="17" l="1"/>
</calcChain>
</file>

<file path=xl/sharedStrings.xml><?xml version="1.0" encoding="utf-8"?>
<sst xmlns="http://schemas.openxmlformats.org/spreadsheetml/2006/main" count="648" uniqueCount="319">
  <si>
    <t xml:space="preserve">क्षेत्रफलः हजार हेक्टरमा </t>
  </si>
  <si>
    <t>उत्पादनः हजार मे.टनमा</t>
  </si>
  <si>
    <t>उत्पादकत्वः मे. टन प्रति हेक्टरमा</t>
  </si>
  <si>
    <t>खाद्यान्न बालीहरु</t>
  </si>
  <si>
    <t>आर्थिक वर्ष</t>
  </si>
  <si>
    <t>धान</t>
  </si>
  <si>
    <t>मकै</t>
  </si>
  <si>
    <t>जौ</t>
  </si>
  <si>
    <t>कोदो</t>
  </si>
  <si>
    <t>क्षेत्रफल</t>
  </si>
  <si>
    <t>उत्पादन</t>
  </si>
  <si>
    <t>उत्पादकत्व</t>
  </si>
  <si>
    <t>जम्मा क्षेत्रफल</t>
  </si>
  <si>
    <t>जम्मा उत्पादन</t>
  </si>
  <si>
    <t>२०६४/६५</t>
  </si>
  <si>
    <t>२०६५/६६</t>
  </si>
  <si>
    <t>२०६६/६७</t>
  </si>
  <si>
    <t>२०६७/६८</t>
  </si>
  <si>
    <t>२०६८/६९</t>
  </si>
  <si>
    <t>२०६९/७०</t>
  </si>
  <si>
    <t>नगदे बाली</t>
  </si>
  <si>
    <t>उखु</t>
  </si>
  <si>
    <t>तेलहन</t>
  </si>
  <si>
    <t>आलु</t>
  </si>
  <si>
    <t>जुट</t>
  </si>
  <si>
    <t>अन्य बालीहरु</t>
  </si>
  <si>
    <t xml:space="preserve">  दलहन</t>
  </si>
  <si>
    <t xml:space="preserve">  फलफूल</t>
  </si>
  <si>
    <t xml:space="preserve">  तरकारी</t>
  </si>
  <si>
    <t xml:space="preserve">  मासु</t>
  </si>
  <si>
    <t xml:space="preserve">  दूध र दुग्ध पदार्थ</t>
  </si>
  <si>
    <t xml:space="preserve">  माछा </t>
  </si>
  <si>
    <t xml:space="preserve">विवरण </t>
  </si>
  <si>
    <t>भटमास</t>
  </si>
  <si>
    <t>अन्य</t>
  </si>
  <si>
    <t>चिया</t>
  </si>
  <si>
    <t>कफी</t>
  </si>
  <si>
    <t>विवरण</t>
  </si>
  <si>
    <t>(हजार मे.टनमा)</t>
  </si>
  <si>
    <t>२०७०/७१</t>
  </si>
  <si>
    <t>क. युरिया (मेट्रिक टन)</t>
  </si>
  <si>
    <t>ख. डि.ए.पी. (मेट्रिक टन)</t>
  </si>
  <si>
    <t>ग. पोटास (मेट्रिक टन)</t>
  </si>
  <si>
    <t>जम्मा</t>
  </si>
  <si>
    <t>२०७१/७२</t>
  </si>
  <si>
    <t>२०७२/७३</t>
  </si>
  <si>
    <t>२०७2/७३</t>
  </si>
  <si>
    <t xml:space="preserve">  फुल (गोटा दश लाखमा)</t>
  </si>
  <si>
    <t>२०७३/७४</t>
  </si>
  <si>
    <t>२०७3/७४</t>
  </si>
  <si>
    <t>२०७3/७4</t>
  </si>
  <si>
    <t>बालीको नाम</t>
  </si>
  <si>
    <t>२०७४/७५</t>
  </si>
  <si>
    <t>मसुरो</t>
  </si>
  <si>
    <t>चना</t>
  </si>
  <si>
    <t>अरहर</t>
  </si>
  <si>
    <t>मास</t>
  </si>
  <si>
    <t>ग्रास पी</t>
  </si>
  <si>
    <t>हर्स ग्राम</t>
  </si>
  <si>
    <t>दलहन बाली जम्मा</t>
  </si>
  <si>
    <t>2074/75</t>
  </si>
  <si>
    <t>कपास</t>
  </si>
  <si>
    <t>207४/7५</t>
  </si>
  <si>
    <t>अलैची</t>
  </si>
  <si>
    <t>अदूवा</t>
  </si>
  <si>
    <t>लसुन</t>
  </si>
  <si>
    <t>बेसार</t>
  </si>
  <si>
    <t>खुर्सानी</t>
  </si>
  <si>
    <t>मसलाबाली जम्मा</t>
  </si>
  <si>
    <t>-</t>
  </si>
  <si>
    <t>२०७4/७5</t>
  </si>
  <si>
    <t>भैंसी/राँगो</t>
  </si>
  <si>
    <t>भेडा/भेडी</t>
  </si>
  <si>
    <t>बाख्रा/बोका/खसी</t>
  </si>
  <si>
    <t xml:space="preserve"> </t>
  </si>
  <si>
    <t>सुंगुर/बङ्गुर</t>
  </si>
  <si>
    <t>कुखुरा</t>
  </si>
  <si>
    <t>हाँस</t>
  </si>
  <si>
    <t>दुधालु गाई</t>
  </si>
  <si>
    <t>दुधालु भैंसी</t>
  </si>
  <si>
    <t>फुल दिने कुखुरा</t>
  </si>
  <si>
    <t>फुल दिने हाँस</t>
  </si>
  <si>
    <t>रासायनिक मल मे. टन</t>
  </si>
  <si>
    <t>कर्जाको किसिम</t>
  </si>
  <si>
    <t>खेतीपाती सम्बन्धी सेवा</t>
  </si>
  <si>
    <t>पशुपालन र पशुपालनसम्बन्धी सेवा</t>
  </si>
  <si>
    <t>अन्य कृषि तथा कृषिजन्य सेवा</t>
  </si>
  <si>
    <t>सिंचितको प्रकार</t>
  </si>
  <si>
    <t>कुलसिञ्चित क्षेत्र विस्तार</t>
  </si>
  <si>
    <t>गहुँ</t>
  </si>
  <si>
    <t xml:space="preserve">२०७4/७5 </t>
  </si>
  <si>
    <t>२०७५/७६</t>
  </si>
  <si>
    <t>क्षेत्रफल: हेक्टरमा</t>
  </si>
  <si>
    <t>उत्पादन: मेट्रिक टनमा</t>
  </si>
  <si>
    <t>उत्पादकत्व: मेट्रिक टन प्रति हेक्टरमा</t>
  </si>
  <si>
    <t>२०७5/७6</t>
  </si>
  <si>
    <t>207५/7६</t>
  </si>
  <si>
    <t>२०७6/७7</t>
  </si>
  <si>
    <t>२०७५/७६#</t>
  </si>
  <si>
    <t>२०७6/७७</t>
  </si>
  <si>
    <t>दूध उत्पादन  (मेट्रिक टन)</t>
  </si>
  <si>
    <t>खुद मासु उत्पादन (मेट्रिक टन)</t>
  </si>
  <si>
    <t>फागुन मसान्तसम्म</t>
  </si>
  <si>
    <t>काठ (क्यूविक फिट)</t>
  </si>
  <si>
    <t>फागुनसम्मको</t>
  </si>
  <si>
    <t>(क्षेत्रफल हजार हेक्टरमा)</t>
  </si>
  <si>
    <t>बाली/बृद्धि दर</t>
  </si>
  <si>
    <t>फागुनसम्म</t>
  </si>
  <si>
    <t>समेटिएको स्थानीय तह (पालिका) सङ्ख्या</t>
  </si>
  <si>
    <t>समेटिएको जिल्ला सङ्ख्या</t>
  </si>
  <si>
    <t>आवद्ध सहकारी संस्था सङ्ख्या</t>
  </si>
  <si>
    <t>साना किसान समुह सङ्ख्या</t>
  </si>
  <si>
    <t>साना किसान सदस्य परिवार सङ्ख्या</t>
  </si>
  <si>
    <r>
      <t>आर्थिक</t>
    </r>
    <r>
      <rPr>
        <b/>
        <sz val="9"/>
        <rFont val="Preeti"/>
      </rPr>
      <t xml:space="preserve"> </t>
    </r>
    <r>
      <rPr>
        <b/>
        <sz val="9"/>
        <rFont val="Kalimati"/>
        <charset val="1"/>
      </rPr>
      <t>वर्ष</t>
    </r>
  </si>
  <si>
    <t>वस्तुको नाम</t>
  </si>
  <si>
    <t>मासु</t>
  </si>
  <si>
    <t>माछा तथा अन्य जलचर</t>
  </si>
  <si>
    <t>दुग्ध पदार्थ तथा पशुजन्य खाद्य उत्पादनहरु</t>
  </si>
  <si>
    <t>तरकारी तथा दलहन</t>
  </si>
  <si>
    <t>मसला</t>
  </si>
  <si>
    <t>पिठो, मैदा, सुजी, च्याँख्ला आदि</t>
  </si>
  <si>
    <t>चिनी</t>
  </si>
  <si>
    <t>रेशम</t>
  </si>
  <si>
    <t>उन</t>
  </si>
  <si>
    <t>२०७६/७७</t>
  </si>
  <si>
    <t>घार सङ्ख्या</t>
  </si>
  <si>
    <t>2076/77</t>
  </si>
  <si>
    <t>माछा*</t>
  </si>
  <si>
    <t>*माछाको क्षेत्रफल र उत्पादकत्वले पोखरीमा माछापालन गर्दाको मात्र समेट्दछ तर उत्पादनले प्राकृतिक जलाशय ब्यबस्थापनबाट र पोखरी मत्स्य पालन ब्यबस्थापनबाट दुवैलाइ समेट्दछ ।</t>
  </si>
  <si>
    <t>2077/78</t>
  </si>
  <si>
    <t>उन्नत बीउ विजन मे. टन</t>
  </si>
  <si>
    <t>फापर</t>
  </si>
  <si>
    <t>१. सतह सिंचाइ</t>
  </si>
  <si>
    <t>२. भूमिगत सिंचाइ</t>
  </si>
  <si>
    <t>३. नयाँ प्रविधीमा आधारित सिंचाइ</t>
  </si>
  <si>
    <t>पैठारी</t>
  </si>
  <si>
    <t>निकासी</t>
  </si>
  <si>
    <t>जीवित जन्तु</t>
  </si>
  <si>
    <t>तयारी माछा मासु</t>
  </si>
  <si>
    <t>जीवित वोट विरुवाहरु तथा फुलहरु</t>
  </si>
  <si>
    <t>नट्स तथा फलफुल</t>
  </si>
  <si>
    <t>धान चामल</t>
  </si>
  <si>
    <t>अन्य खाद्यान्न</t>
  </si>
  <si>
    <t>पशुपन्छीको आहारा</t>
  </si>
  <si>
    <t>सुर्ति तथा सुर्तिजन्य उत्पादन</t>
  </si>
  <si>
    <t xml:space="preserve">छाला </t>
  </si>
  <si>
    <t>वोंसो तथा तेल</t>
  </si>
  <si>
    <t>चिनीजन्य उत्पादन</t>
  </si>
  <si>
    <t>जुट तथा अन्य वनस्पति रेशा</t>
  </si>
  <si>
    <t>अन्य कृषिजन्य वस्तु</t>
  </si>
  <si>
    <t>कुल जम्मा</t>
  </si>
  <si>
    <t>*फागुनसम्मको।</t>
  </si>
  <si>
    <t>२०७७/78</t>
  </si>
  <si>
    <t>२०७7/७8</t>
  </si>
  <si>
    <t>क्षेत्रफल हे.</t>
  </si>
  <si>
    <t xml:space="preserve">उत्पादकत्व </t>
  </si>
  <si>
    <t xml:space="preserve">उत्पादन </t>
  </si>
  <si>
    <t>2078/79</t>
  </si>
  <si>
    <t>दाउरा (चट्टा) आठ महिनाको</t>
  </si>
  <si>
    <t>मत्स्य भुरा/बीज हजारमा #</t>
  </si>
  <si>
    <t>#नयाँ थप गरिएको।</t>
  </si>
  <si>
    <t>अनुसूची 7.१: प्रमुख खाद्यान्न बाली लगाएको क्षेत्रफल, उत्पादन र उत्पादकत्व</t>
  </si>
  <si>
    <t>अनुसूची 7.२: प्रमुख नगदे बाली लगाएको क्षेत्रफल, उत्पादन र उत्पादकत्व</t>
  </si>
  <si>
    <t>अनुसूची 7.३: अन्य बाली उत्पादन स्थिति</t>
  </si>
  <si>
    <t>अनुसूची 7.४: पशुजन्य उत्पादन स्थिति</t>
  </si>
  <si>
    <t xml:space="preserve">अनुसूची 7.५: रासायनिक मलको बिक्री वितरण </t>
  </si>
  <si>
    <t xml:space="preserve">अनुसूची 7.६: थप सिंचाइ बिस्तार </t>
  </si>
  <si>
    <t>अनुसूची 7.७: दलहन बालीको उत्पादन विवरण</t>
  </si>
  <si>
    <t>अनुसूची 7.८: औद्योगिक बालीको उत्पादन विवरण</t>
  </si>
  <si>
    <t>अनुसूची 7.९: मसला बालीको उत्पादन विवरण</t>
  </si>
  <si>
    <t xml:space="preserve">अनुसूची 7.१२: कृषि उत्पादनसँग सम्बन्धित साधनहरुको आपूर्ति स्थिति </t>
  </si>
  <si>
    <r>
      <t>संरक्षित क्षेत्रबाट</t>
    </r>
    <r>
      <rPr>
        <b/>
        <sz val="9"/>
        <rFont val="Preeti"/>
      </rPr>
      <t xml:space="preserve"> </t>
    </r>
    <r>
      <rPr>
        <b/>
        <sz val="9"/>
        <rFont val="Kalimati"/>
        <charset val="1"/>
      </rPr>
      <t>संकलन भएको राजस्व (रु. करोडमा)</t>
    </r>
  </si>
  <si>
    <t>२०७8/79</t>
  </si>
  <si>
    <t>२०७9/80*</t>
  </si>
  <si>
    <t>स्रोतः कृषि तथा पशुपन्छी विकास मन्त्रालय, २०७9</t>
  </si>
  <si>
    <t>स्रोतः कृषि तथा पशुपन्छी विकास मन्त्रालय, २०७९</t>
  </si>
  <si>
    <t xml:space="preserve">उत्पादनः हजार मे.टनमा </t>
  </si>
  <si>
    <t>उत्पादकत्वः मे.टन प्रति हेक्टरमा (मह: मे.टन प्रति घारमा)</t>
  </si>
  <si>
    <t>मह</t>
  </si>
  <si>
    <t>2079/80</t>
  </si>
  <si>
    <t>207९/८०*</t>
  </si>
  <si>
    <t>२०७8/७9</t>
  </si>
  <si>
    <t>२०७९/८०*</t>
  </si>
  <si>
    <t>2079/80*</t>
  </si>
  <si>
    <t>औद्योगिक बाली जम्मा</t>
  </si>
  <si>
    <t>२०७९/८०</t>
  </si>
  <si>
    <t>२०७८/७९</t>
  </si>
  <si>
    <t>207८/79</t>
  </si>
  <si>
    <t>207९/80</t>
  </si>
  <si>
    <t>207९/८०</t>
  </si>
  <si>
    <t>२०७७/७८</t>
  </si>
  <si>
    <t>पाडापाडी</t>
  </si>
  <si>
    <t>भैसी</t>
  </si>
  <si>
    <t>गाई</t>
  </si>
  <si>
    <t>तरकारी खेती क्षेत्रफल(हेक्टर)</t>
  </si>
  <si>
    <t>उद्यमी संख्या</t>
  </si>
  <si>
    <r>
      <t>२०७५/७६</t>
    </r>
    <r>
      <rPr>
        <sz val="8"/>
        <color rgb="FF000000"/>
        <rFont val="Fontasy Himali"/>
        <family val="5"/>
      </rPr>
      <t/>
    </r>
  </si>
  <si>
    <r>
      <t>२०७६/७७</t>
    </r>
    <r>
      <rPr>
        <sz val="8"/>
        <color rgb="FF000000"/>
        <rFont val="Fontasy Himali"/>
        <family val="5"/>
      </rPr>
      <t/>
    </r>
  </si>
  <si>
    <r>
      <t>२०७७/७८</t>
    </r>
    <r>
      <rPr>
        <sz val="8"/>
        <color rgb="FF000000"/>
        <rFont val="Fontasy Himali"/>
        <family val="5"/>
      </rPr>
      <t/>
    </r>
  </si>
  <si>
    <r>
      <t>२०७८/७९</t>
    </r>
    <r>
      <rPr>
        <sz val="8"/>
        <color rgb="FF000000"/>
        <rFont val="Fontasy Himali"/>
        <family val="5"/>
      </rPr>
      <t/>
    </r>
  </si>
  <si>
    <r>
      <t>२०७९/८०</t>
    </r>
    <r>
      <rPr>
        <sz val="8"/>
        <color rgb="FF000000"/>
        <rFont val="Fontasy Himali"/>
        <family val="5"/>
      </rPr>
      <t/>
    </r>
  </si>
  <si>
    <r>
      <t>२०७३/७४</t>
    </r>
    <r>
      <rPr>
        <sz val="8"/>
        <color rgb="FF000000"/>
        <rFont val="Fontasy Himali"/>
        <family val="5"/>
      </rPr>
      <t/>
    </r>
  </si>
  <si>
    <t>२०७२/७३ सम्म</t>
  </si>
  <si>
    <t>पशुपालन कर्जा लगानी रकम (रु. करोडमा)</t>
  </si>
  <si>
    <t>स्रोत: साना किसान विकास लघुवित्त वित्तीय संस्था लिमिटेड, २०७९</t>
  </si>
  <si>
    <t>वार्षिक रोजगारी सिर्जना (संख्यामा)</t>
  </si>
  <si>
    <t>स्रोत : कृषि तथा पशुपन्छी विकास मन्त्रालय, २०७९</t>
  </si>
  <si>
    <t>कैफियत</t>
  </si>
  <si>
    <t>प्रजनन बीउ</t>
  </si>
  <si>
    <t>श्रोत बीउ</t>
  </si>
  <si>
    <t>उन्नत बीउ</t>
  </si>
  <si>
    <r>
      <t>धान</t>
    </r>
    <r>
      <rPr>
        <sz val="10"/>
        <rFont val="Calibri"/>
        <family val="2"/>
        <scheme val="minor"/>
      </rPr>
      <t xml:space="preserve">, </t>
    </r>
    <r>
      <rPr>
        <sz val="10"/>
        <rFont val="Kalimati"/>
        <charset val="1"/>
      </rPr>
      <t>मकै</t>
    </r>
    <r>
      <rPr>
        <sz val="10"/>
        <rFont val="Calibri"/>
        <family val="2"/>
        <scheme val="minor"/>
      </rPr>
      <t xml:space="preserve">, </t>
    </r>
    <r>
      <rPr>
        <sz val="10"/>
        <rFont val="Kalimati"/>
        <charset val="1"/>
      </rPr>
      <t>गहुँ</t>
    </r>
    <r>
      <rPr>
        <sz val="10"/>
        <rFont val="Calibri"/>
        <family val="2"/>
        <scheme val="minor"/>
      </rPr>
      <t xml:space="preserve">, </t>
    </r>
    <r>
      <rPr>
        <sz val="10"/>
        <rFont val="Kalimati"/>
        <charset val="1"/>
      </rPr>
      <t>दलहन</t>
    </r>
    <r>
      <rPr>
        <sz val="10"/>
        <rFont val="Calibri"/>
        <family val="2"/>
        <scheme val="minor"/>
      </rPr>
      <t xml:space="preserve">, </t>
    </r>
    <r>
      <rPr>
        <sz val="10"/>
        <rFont val="Kalimati"/>
        <charset val="1"/>
      </rPr>
      <t>तेलहन</t>
    </r>
    <r>
      <rPr>
        <sz val="10"/>
        <rFont val="Calibri"/>
        <family val="2"/>
        <scheme val="minor"/>
      </rPr>
      <t xml:space="preserve">, </t>
    </r>
    <r>
      <rPr>
        <sz val="10"/>
        <rFont val="Kalimati"/>
        <charset val="1"/>
      </rPr>
      <t>पहाडीबाली</t>
    </r>
    <r>
      <rPr>
        <sz val="10"/>
        <rFont val="Calibri"/>
        <family val="2"/>
        <scheme val="minor"/>
      </rPr>
      <t xml:space="preserve"> (</t>
    </r>
    <r>
      <rPr>
        <sz val="10"/>
        <rFont val="Kalimati"/>
        <charset val="1"/>
      </rPr>
      <t>जौ</t>
    </r>
    <r>
      <rPr>
        <sz val="10"/>
        <rFont val="Calibri"/>
        <family val="2"/>
        <scheme val="minor"/>
      </rPr>
      <t xml:space="preserve">, </t>
    </r>
    <r>
      <rPr>
        <sz val="10"/>
        <rFont val="Kalimati"/>
        <charset val="1"/>
      </rPr>
      <t>कोदो</t>
    </r>
    <r>
      <rPr>
        <sz val="10"/>
        <rFont val="Calibri"/>
        <family val="2"/>
        <scheme val="minor"/>
      </rPr>
      <t xml:space="preserve">, </t>
    </r>
    <r>
      <rPr>
        <sz val="10"/>
        <rFont val="Kalimati"/>
        <charset val="1"/>
      </rPr>
      <t>फापर)</t>
    </r>
    <r>
      <rPr>
        <sz val="10"/>
        <rFont val="Calibri"/>
        <family val="2"/>
        <scheme val="minor"/>
      </rPr>
      <t xml:space="preserve">, </t>
    </r>
    <r>
      <rPr>
        <sz val="10"/>
        <rFont val="Kalimati"/>
        <charset val="1"/>
      </rPr>
      <t>आलु</t>
    </r>
    <r>
      <rPr>
        <sz val="10"/>
        <rFont val="Calibri"/>
        <family val="2"/>
        <scheme val="minor"/>
      </rPr>
      <t xml:space="preserve">, </t>
    </r>
    <r>
      <rPr>
        <sz val="10"/>
        <rFont val="Kalimati"/>
        <charset val="1"/>
      </rPr>
      <t>उखु</t>
    </r>
    <r>
      <rPr>
        <sz val="10"/>
        <rFont val="Calibri"/>
        <family val="2"/>
        <scheme val="minor"/>
      </rPr>
      <t xml:space="preserve">, </t>
    </r>
    <r>
      <rPr>
        <sz val="10"/>
        <rFont val="Kalimati"/>
        <charset val="1"/>
      </rPr>
      <t>जुट</t>
    </r>
    <r>
      <rPr>
        <sz val="10"/>
        <rFont val="Calibri"/>
        <family val="2"/>
        <scheme val="minor"/>
      </rPr>
      <t xml:space="preserve">, </t>
    </r>
    <r>
      <rPr>
        <sz val="10"/>
        <rFont val="Kalimati"/>
        <charset val="1"/>
      </rPr>
      <t>तरकारी</t>
    </r>
    <r>
      <rPr>
        <sz val="10"/>
        <rFont val="Calibri"/>
        <family val="2"/>
        <scheme val="minor"/>
      </rPr>
      <t xml:space="preserve">, </t>
    </r>
    <r>
      <rPr>
        <sz val="10"/>
        <rFont val="Kalimati"/>
        <charset val="1"/>
      </rPr>
      <t>फलफूल</t>
    </r>
    <r>
      <rPr>
        <sz val="10"/>
        <rFont val="Calibri"/>
        <family val="2"/>
        <scheme val="minor"/>
      </rPr>
      <t xml:space="preserve">, </t>
    </r>
    <r>
      <rPr>
        <sz val="10"/>
        <rFont val="Kalimati"/>
        <charset val="1"/>
      </rPr>
      <t>अदुवा</t>
    </r>
    <r>
      <rPr>
        <sz val="10"/>
        <rFont val="Calibri"/>
        <family val="2"/>
        <scheme val="minor"/>
      </rPr>
      <t xml:space="preserve">, </t>
    </r>
    <r>
      <rPr>
        <sz val="10"/>
        <rFont val="Kalimati"/>
        <charset val="1"/>
      </rPr>
      <t>ढैंचा</t>
    </r>
    <r>
      <rPr>
        <sz val="10"/>
        <rFont val="Calibri"/>
        <family val="2"/>
        <scheme val="minor"/>
      </rPr>
      <t xml:space="preserve">, </t>
    </r>
    <r>
      <rPr>
        <sz val="10"/>
        <rFont val="Kalimati"/>
        <charset val="1"/>
      </rPr>
      <t>घाँसबीऊ</t>
    </r>
  </si>
  <si>
    <t>* प्रारम्भिक अनुमान</t>
  </si>
  <si>
    <t xml:space="preserve"> * प्रारम्भिक अनुमान</t>
  </si>
  <si>
    <t xml:space="preserve">स्रोतः कृषि तथा पशुपन्छी विकास मन्त्रालय, २०७९             </t>
  </si>
  <si>
    <t>*प्रारम्भिक अनुमान</t>
  </si>
  <si>
    <t xml:space="preserve">बीउ उत्पादन  </t>
  </si>
  <si>
    <t>(मेट्रिक टनमा)</t>
  </si>
  <si>
    <t xml:space="preserve">बीउ उत्पादन </t>
  </si>
  <si>
    <t xml:space="preserve">उन्नतको माग </t>
  </si>
  <si>
    <t>* अनुमानित</t>
  </si>
  <si>
    <t>स्रोत: भन्सार विभाग, २०७9 को अन्तर्राष्ट्रिय व्यापारको तथ्याङ्कबाट गणना गरिएको।</t>
  </si>
  <si>
    <t>(रू. करोडमा)</t>
  </si>
  <si>
    <t xml:space="preserve">स्रोतः ऊर्जा, जलस्रोत तथा सिंचाइ मन्त्रालय, २०७९                                                                                      </t>
  </si>
  <si>
    <t xml:space="preserve">   * फागुन सम्म</t>
  </si>
  <si>
    <t xml:space="preserve"> *फागुनसम्मको</t>
  </si>
  <si>
    <t>*फागुनसम्म</t>
  </si>
  <si>
    <t xml:space="preserve">स्रोतः ऊर्जा, जलस्रोत तथा सिंचाइ मन्त्रालय, २०७९          </t>
  </si>
  <si>
    <t># आर्थिक वर्ष २०७५/76 देखि संघबाट थप भएको सिंचाइ विस्तार मात्र समावेश गरिएको छ।</t>
  </si>
  <si>
    <t># २०७९ फागुनसम्ममा हुम्ला बाहेक सबै जिल्लामा सेवा पुगेको।</t>
  </si>
  <si>
    <t>(हेक्टरमा)</t>
  </si>
  <si>
    <t>तालिका 7.1७: कृषिजन्य वस्तुहरुको निर्यात र आयातको अवस्था</t>
  </si>
  <si>
    <t xml:space="preserve">अनुसूची 7.१९: पशुपालन र तरकारी खेती कर्जाको स्थिति </t>
  </si>
  <si>
    <t>अनुसूची ७.२२: वन पैदावार संकलन स्थिति</t>
  </si>
  <si>
    <t xml:space="preserve">   बाख्रा</t>
  </si>
  <si>
    <t xml:space="preserve">   बंगुर</t>
  </si>
  <si>
    <t>पशुपालन कर्जा कारोबार गर्ने संस्था संख्या</t>
  </si>
  <si>
    <t>पशुपालन कर्जा लिने किसान संख्या</t>
  </si>
  <si>
    <t>पशु संख्या</t>
  </si>
  <si>
    <r>
      <t xml:space="preserve">ऊन </t>
    </r>
    <r>
      <rPr>
        <b/>
        <sz val="9"/>
        <color indexed="8"/>
        <rFont val="Kalimati"/>
        <charset val="1"/>
      </rPr>
      <t>(के. जी.)</t>
    </r>
  </si>
  <si>
    <r>
      <t>२०७</t>
    </r>
    <r>
      <rPr>
        <b/>
        <sz val="9"/>
        <color rgb="FF000000"/>
        <rFont val="Fontasy Himali"/>
        <family val="5"/>
      </rPr>
      <t>4</t>
    </r>
    <r>
      <rPr>
        <b/>
        <sz val="9"/>
        <color rgb="FF000000"/>
        <rFont val="Kalimati"/>
        <charset val="1"/>
      </rPr>
      <t>/७</t>
    </r>
    <r>
      <rPr>
        <b/>
        <sz val="9"/>
        <color rgb="FF000000"/>
        <rFont val="Fontasy Himali"/>
        <family val="5"/>
      </rPr>
      <t>5</t>
    </r>
  </si>
  <si>
    <r>
      <t>२०७६/७७</t>
    </r>
    <r>
      <rPr>
        <b/>
        <sz val="9"/>
        <color indexed="8"/>
        <rFont val="Kalimati"/>
        <charset val="1"/>
      </rPr>
      <t xml:space="preserve"> </t>
    </r>
  </si>
  <si>
    <r>
      <t>आर्थिक</t>
    </r>
    <r>
      <rPr>
        <b/>
        <sz val="9"/>
        <color indexed="8"/>
        <rFont val="Kalimati"/>
        <charset val="1"/>
      </rPr>
      <t xml:space="preserve"> वर्ष</t>
    </r>
  </si>
  <si>
    <r>
      <t xml:space="preserve">                                                                        (</t>
    </r>
    <r>
      <rPr>
        <sz val="9"/>
        <color indexed="8"/>
        <rFont val="Kalimati"/>
        <charset val="1"/>
      </rPr>
      <t>रू. करोडमा)</t>
    </r>
    <r>
      <rPr>
        <sz val="9"/>
        <color indexed="8"/>
        <rFont val="Mangal"/>
        <family val="1"/>
      </rPr>
      <t xml:space="preserve">                                                                     </t>
    </r>
    <r>
      <rPr>
        <sz val="9"/>
        <color indexed="8"/>
        <rFont val="Kalimati"/>
        <charset val="1"/>
      </rPr>
      <t xml:space="preserve">                   </t>
    </r>
  </si>
  <si>
    <r>
      <t>2075</t>
    </r>
    <r>
      <rPr>
        <b/>
        <sz val="9"/>
        <color indexed="8"/>
        <rFont val="Kalimati"/>
        <charset val="1"/>
      </rPr>
      <t xml:space="preserve">/७6 </t>
    </r>
  </si>
  <si>
    <r>
      <t>2076</t>
    </r>
    <r>
      <rPr>
        <b/>
        <sz val="9"/>
        <color indexed="8"/>
        <rFont val="Kalimati"/>
        <charset val="1"/>
      </rPr>
      <t xml:space="preserve">/७7 </t>
    </r>
  </si>
  <si>
    <r>
      <t>२०७९/८०</t>
    </r>
    <r>
      <rPr>
        <b/>
        <vertAlign val="superscript"/>
        <sz val="9"/>
        <rFont val="Calibri"/>
        <family val="2"/>
        <scheme val="minor"/>
      </rPr>
      <t>*</t>
    </r>
  </si>
  <si>
    <t>तरकारी खेती कर्जा लगानी (रु. करोडमा)</t>
  </si>
  <si>
    <t>ग्रामीण उद्यम कर्जा लगानी (रु.करोडमा)</t>
  </si>
  <si>
    <t>अनुसूची 7.2०: पशुपालन र तरकारी खेती कर्जाको स्थिति*</t>
  </si>
  <si>
    <r>
      <t>२०७६</t>
    </r>
    <r>
      <rPr>
        <b/>
        <sz val="9"/>
        <color rgb="FF000000"/>
        <rFont val="Calibri"/>
        <family val="2"/>
        <scheme val="minor"/>
      </rPr>
      <t>/</t>
    </r>
    <r>
      <rPr>
        <b/>
        <sz val="9"/>
        <color rgb="FF000000"/>
        <rFont val="Kalimati"/>
        <charset val="1"/>
      </rPr>
      <t>७७</t>
    </r>
  </si>
  <si>
    <r>
      <t>२०७७</t>
    </r>
    <r>
      <rPr>
        <b/>
        <sz val="9"/>
        <color rgb="FF000000"/>
        <rFont val="Calibri"/>
        <family val="2"/>
        <scheme val="minor"/>
      </rPr>
      <t>/</t>
    </r>
    <r>
      <rPr>
        <b/>
        <sz val="9"/>
        <color rgb="FF000000"/>
        <rFont val="Kalimati"/>
        <charset val="1"/>
      </rPr>
      <t>७८</t>
    </r>
  </si>
  <si>
    <r>
      <t>२०७८</t>
    </r>
    <r>
      <rPr>
        <b/>
        <sz val="9"/>
        <color rgb="FF000000"/>
        <rFont val="Calibri"/>
        <family val="2"/>
        <scheme val="minor"/>
      </rPr>
      <t>/</t>
    </r>
    <r>
      <rPr>
        <b/>
        <sz val="9"/>
        <color rgb="FF000000"/>
        <rFont val="Kalimati"/>
        <charset val="1"/>
      </rPr>
      <t>७९</t>
    </r>
  </si>
  <si>
    <r>
      <t>२०७९</t>
    </r>
    <r>
      <rPr>
        <b/>
        <sz val="9"/>
        <color rgb="FF000000"/>
        <rFont val="Calibri"/>
        <family val="2"/>
        <scheme val="minor"/>
      </rPr>
      <t>/</t>
    </r>
    <r>
      <rPr>
        <b/>
        <sz val="9"/>
        <color rgb="FF000000"/>
        <rFont val="Kalimati"/>
        <charset val="1"/>
      </rPr>
      <t>८०</t>
    </r>
    <r>
      <rPr>
        <b/>
        <sz val="9"/>
        <color rgb="FF000000"/>
        <rFont val="Calibri"/>
        <family val="2"/>
        <scheme val="minor"/>
      </rPr>
      <t>*</t>
    </r>
  </si>
  <si>
    <r>
      <t>कुल</t>
    </r>
    <r>
      <rPr>
        <b/>
        <sz val="9"/>
        <color indexed="8"/>
        <rFont val="Kalimati"/>
        <charset val="1"/>
      </rPr>
      <t xml:space="preserve"> स्थानीय पुँजी (रु. लाखमा)</t>
    </r>
  </si>
  <si>
    <r>
      <t>वार्षिक ऋण</t>
    </r>
    <r>
      <rPr>
        <b/>
        <sz val="9"/>
        <color indexed="8"/>
        <rFont val="Kalimati"/>
        <charset val="1"/>
      </rPr>
      <t xml:space="preserve"> लगानी (रु. लाखमा)</t>
    </r>
  </si>
  <si>
    <r>
      <t>वार्षिक ऋण</t>
    </r>
    <r>
      <rPr>
        <b/>
        <sz val="9"/>
        <color indexed="8"/>
        <rFont val="Kalimati"/>
        <charset val="1"/>
      </rPr>
      <t xml:space="preserve"> असुली (रु. लाखमा)</t>
    </r>
  </si>
  <si>
    <r>
      <t>लगानीमा</t>
    </r>
    <r>
      <rPr>
        <b/>
        <sz val="9"/>
        <color indexed="8"/>
        <rFont val="Kalimati"/>
        <charset val="1"/>
      </rPr>
      <t xml:space="preserve"> रहेको बाँकी ऋण रकम (रु. लाखमा)</t>
    </r>
  </si>
  <si>
    <r>
      <t>वन</t>
    </r>
    <r>
      <rPr>
        <b/>
        <sz val="9"/>
        <color indexed="8"/>
        <rFont val="Kalimati"/>
        <charset val="1"/>
      </rPr>
      <t>, माछापालन तथा वधशाला</t>
    </r>
  </si>
  <si>
    <r>
      <t>याक</t>
    </r>
    <r>
      <rPr>
        <b/>
        <sz val="9"/>
        <color indexed="8"/>
        <rFont val="Kalimati"/>
        <charset val="1"/>
      </rPr>
      <t>/नाक/चौंरी</t>
    </r>
  </si>
  <si>
    <r>
      <t>खरायो</t>
    </r>
    <r>
      <rPr>
        <b/>
        <sz val="9"/>
        <color indexed="8"/>
        <rFont val="Kalimati"/>
        <charset val="1"/>
      </rPr>
      <t xml:space="preserve"> </t>
    </r>
  </si>
  <si>
    <r>
      <t>घोडा</t>
    </r>
    <r>
      <rPr>
        <b/>
        <sz val="9"/>
        <color indexed="8"/>
        <rFont val="Kalimati"/>
        <charset val="1"/>
      </rPr>
      <t xml:space="preserve">/खच्चड/गधा </t>
    </r>
  </si>
  <si>
    <r>
      <t>२०७१/७२</t>
    </r>
    <r>
      <rPr>
        <b/>
        <vertAlign val="superscript"/>
        <sz val="9"/>
        <color indexed="8"/>
        <rFont val="Kalimati"/>
        <charset val="1"/>
      </rPr>
      <t>‍</t>
    </r>
  </si>
  <si>
    <t xml:space="preserve"> *प्रारम्भिक अनुमान</t>
  </si>
  <si>
    <t>बालीको नाम /
 बृद्धि दर</t>
  </si>
  <si>
    <r>
      <t>गाई/गोरु</t>
    </r>
    <r>
      <rPr>
        <b/>
        <sz val="9"/>
        <color indexed="8"/>
        <rFont val="Kalimati"/>
        <charset val="1"/>
      </rPr>
      <t xml:space="preserve">  </t>
    </r>
  </si>
  <si>
    <t xml:space="preserve">   राँगो</t>
  </si>
  <si>
    <t xml:space="preserve">   भेडा</t>
  </si>
  <si>
    <t xml:space="preserve">   खसी बोका</t>
  </si>
  <si>
    <t xml:space="preserve">   सुंगर बङ्गुर</t>
  </si>
  <si>
    <t xml:space="preserve">   कुखुरा</t>
  </si>
  <si>
    <t xml:space="preserve">   हाँस</t>
  </si>
  <si>
    <r>
      <t xml:space="preserve">फुल (अण्डा) गोटा </t>
    </r>
    <r>
      <rPr>
        <b/>
        <sz val="9"/>
        <color indexed="8"/>
        <rFont val="Kalimati"/>
        <charset val="1"/>
      </rPr>
      <t>(हजारमा)</t>
    </r>
  </si>
  <si>
    <t>अन्य खाद्यान्न, 
तरकारी फलफुल माछा पोखरी आदी</t>
  </si>
  <si>
    <t>प्राकृतिक प्रकोपबाट प्रभावित बाली 
(बाढी, पहिरो, डुवान, कटान)</t>
  </si>
  <si>
    <r>
      <t>अनुसूची 7</t>
    </r>
    <r>
      <rPr>
        <b/>
        <sz val="16"/>
        <color indexed="8"/>
        <rFont val="Kalimati"/>
        <charset val="1"/>
      </rPr>
      <t>.१३: प्राकृतिक प्रकोपबाट प्रभावित बालीहरुको क्षेत्रफल (हेक्टर)</t>
    </r>
  </si>
  <si>
    <t>बैंक तथा वित्तीय संस्थाहरूबाट 
प्रवाह भएको कृषि कर्जा (रु.करोडमा)</t>
  </si>
  <si>
    <r>
      <t xml:space="preserve"> </t>
    </r>
    <r>
      <rPr>
        <sz val="6"/>
        <color indexed="8"/>
        <rFont val="Kalimati"/>
        <charset val="1"/>
      </rPr>
      <t>स्रोतः नेपाल राष्ट्र बैंक, २०७९</t>
    </r>
  </si>
  <si>
    <t>सहकारी संस्थाको लगानीमा रहेको 
बाँकी ऋण रकम (रू. लाखमा)</t>
  </si>
  <si>
    <r>
      <t>स्रोत</t>
    </r>
    <r>
      <rPr>
        <sz val="6"/>
        <color indexed="8"/>
        <rFont val="Kalimati"/>
        <charset val="1"/>
      </rPr>
      <t xml:space="preserve">: साना किसान विकास लघुवित्त वित्तीय संस्था लिमिटेड, २०७९                                                                                        </t>
    </r>
  </si>
  <si>
    <r>
      <t xml:space="preserve">अनुसूची 7.१५: </t>
    </r>
    <r>
      <rPr>
        <b/>
        <sz val="16"/>
        <color indexed="8"/>
        <rFont val="Kalimati"/>
        <charset val="1"/>
      </rPr>
      <t>साना किसान विकास लघुवित्त वित्तीय संस्था लिमिटेडको सदस्य तथा ऋण लगानी स्थिति</t>
    </r>
  </si>
  <si>
    <t>सिञ्‍चितको प्रकार</t>
  </si>
  <si>
    <t>कुल सिञ्‍चित क्षेत्र विस्तार</t>
  </si>
  <si>
    <t xml:space="preserve">अनुसूची ७.16: सिँचाइको विस्तार </t>
  </si>
  <si>
    <t>सिँचाइ थप हेक्टर</t>
  </si>
  <si>
    <t>स्रोत : कृषि तथा पशुपन्छी विकास मन्त्रालय, २०७९, ऊर्जा, जलस्रोत तथा सिँचाइं मन्त्रालय, २०७९, नेपाल राष्ट्र बैंक, २०७९                 #आर्थिक वर्ष 2075/76 देखि निजी क्षेत्रसमेत समावेश गरिएको।</t>
  </si>
  <si>
    <t>सतह सिँचाइ</t>
  </si>
  <si>
    <t>भूमिगत सिँचाइ</t>
  </si>
  <si>
    <t>उत्पादन 
किसिम</t>
  </si>
  <si>
    <r>
      <t xml:space="preserve">   (</t>
    </r>
    <r>
      <rPr>
        <b/>
        <sz val="9"/>
        <color indexed="8"/>
        <rFont val="Kalimati"/>
        <charset val="1"/>
      </rPr>
      <t>गाई)</t>
    </r>
  </si>
  <si>
    <r>
      <t xml:space="preserve">   (</t>
    </r>
    <r>
      <rPr>
        <b/>
        <sz val="9"/>
        <color indexed="8"/>
        <rFont val="Kalimati"/>
        <charset val="1"/>
      </rPr>
      <t>भैंसी)</t>
    </r>
  </si>
  <si>
    <r>
      <t>२०७४</t>
    </r>
    <r>
      <rPr>
        <b/>
        <sz val="9"/>
        <color rgb="FF000000"/>
        <rFont val="Calibri"/>
        <family val="2"/>
        <scheme val="minor"/>
      </rPr>
      <t>/</t>
    </r>
    <r>
      <rPr>
        <b/>
        <sz val="9"/>
        <color rgb="FF000000"/>
        <rFont val="Kalimati"/>
        <charset val="1"/>
      </rPr>
      <t>७५</t>
    </r>
  </si>
  <si>
    <r>
      <t>२०७५</t>
    </r>
    <r>
      <rPr>
        <b/>
        <sz val="9"/>
        <color rgb="FF000000"/>
        <rFont val="Calibri"/>
        <family val="2"/>
        <scheme val="minor"/>
      </rPr>
      <t>/</t>
    </r>
    <r>
      <rPr>
        <b/>
        <sz val="9"/>
        <color rgb="FF000000"/>
        <rFont val="Kalimati"/>
        <charset val="1"/>
      </rPr>
      <t>७६</t>
    </r>
  </si>
  <si>
    <t xml:space="preserve">   पाडापाडी</t>
  </si>
  <si>
    <t xml:space="preserve">   भैसी</t>
  </si>
  <si>
    <r>
      <t xml:space="preserve">तरकारी खेती कर्जा लगानी </t>
    </r>
    <r>
      <rPr>
        <b/>
        <sz val="8"/>
        <color rgb="FF000000"/>
        <rFont val="Kalimati"/>
        <charset val="1"/>
      </rPr>
      <t>(रु.करोडमा</t>
    </r>
    <r>
      <rPr>
        <b/>
        <sz val="9"/>
        <color rgb="FF000000"/>
        <rFont val="Kalimati"/>
        <charset val="1"/>
      </rPr>
      <t>)</t>
    </r>
  </si>
  <si>
    <r>
      <t xml:space="preserve">ग्रामीण उद्यम कर्जा लगानी </t>
    </r>
    <r>
      <rPr>
        <b/>
        <sz val="8"/>
        <color rgb="FF000000"/>
        <rFont val="Kalimati"/>
        <charset val="1"/>
      </rPr>
      <t>(रु.करोडमा)</t>
    </r>
  </si>
  <si>
    <t xml:space="preserve">स्रोत: साना किसान विकास लघुवित्त वित्तीय संस्था लिमिटेड, २०७९                                                                      </t>
  </si>
  <si>
    <t xml:space="preserve"> * हालसम्म</t>
  </si>
  <si>
    <r>
      <t>स्रोतः नेपाल कृषि अनुसन्धान परिषद्</t>
    </r>
    <r>
      <rPr>
        <sz val="6"/>
        <color rgb="FF000000"/>
        <rFont val="Calibri"/>
        <family val="2"/>
        <scheme val="minor"/>
      </rPr>
      <t xml:space="preserve">, </t>
    </r>
    <r>
      <rPr>
        <sz val="6"/>
        <color rgb="FF000000"/>
        <rFont val="Kalimati"/>
        <charset val="1"/>
      </rPr>
      <t>२०७९</t>
    </r>
  </si>
  <si>
    <r>
      <t>स्रोत बीऊ उत्पादन</t>
    </r>
    <r>
      <rPr>
        <b/>
        <sz val="9"/>
        <rFont val="Calibri"/>
        <family val="2"/>
        <scheme val="minor"/>
      </rPr>
      <t xml:space="preserve">  (</t>
    </r>
    <r>
      <rPr>
        <b/>
        <sz val="9"/>
        <rFont val="Kalimati"/>
        <charset val="1"/>
      </rPr>
      <t>मे.ट.)</t>
    </r>
  </si>
  <si>
    <t>बाली-वागवानी र 
घाँसको जात उन्मोचन</t>
  </si>
  <si>
    <r>
      <t>स्रोत: वन तथा वातावरण मन्त्रालय, २०७९</t>
    </r>
    <r>
      <rPr>
        <b/>
        <sz val="6"/>
        <color indexed="10"/>
        <rFont val="Kalimati"/>
        <charset val="1"/>
      </rPr>
      <t xml:space="preserve">                                  </t>
    </r>
  </si>
  <si>
    <r>
      <rPr>
        <b/>
        <sz val="6"/>
        <rFont val="Kalimati"/>
        <charset val="1"/>
      </rPr>
      <t xml:space="preserve">स्रोत: वन तथा वातावरण मन्त्रालय, २०७9                                  </t>
    </r>
    <r>
      <rPr>
        <b/>
        <sz val="6"/>
        <color indexed="10"/>
        <rFont val="Kalimati"/>
        <charset val="1"/>
      </rPr>
      <t xml:space="preserve"> </t>
    </r>
    <r>
      <rPr>
        <b/>
        <sz val="6"/>
        <rFont val="Kalimati"/>
        <charset val="1"/>
      </rPr>
      <t xml:space="preserve"> </t>
    </r>
  </si>
  <si>
    <t>अनुसूची ७.२३: संरक्षित क्षेत्रमा भ्रमण गर्ने 
पर्यटक सङ्ख्या र राजस्व आम्दानीको स्थिति</t>
  </si>
  <si>
    <t>वार्षिक सिँचाइ विस्तार</t>
  </si>
  <si>
    <t>नया प्रविधिमा आधारित सिँचाइ</t>
  </si>
  <si>
    <t>नया प्रविधिमा आधारित सिँचाइ वार्षिक</t>
  </si>
  <si>
    <r>
      <t xml:space="preserve">पशुपन्छी 
</t>
    </r>
    <r>
      <rPr>
        <b/>
        <sz val="8"/>
        <color theme="1"/>
        <rFont val="Kalimati"/>
        <charset val="1"/>
      </rPr>
      <t>(लेयर्स, ब्रोईलर, लोकल कुखुरा, 
गाई, बाख्रा, सुँगुर बङ्गुर) सङ्ख्यामा #</t>
    </r>
  </si>
  <si>
    <t>नोट: कृषि तथा पशुपन्छी विकास मन्त्रालयबाट केही तथ्याङ्कहरु अद्यावधिक भएकाले यस अघिका आर्थिक सर्वेक्षणका तथ्याङ्कहरुसंग फरक पर्न सक्नेछ। आर्थिक वर्ष 2079/80 मा कृषितर्फ कोशी प्रदेशमा दश करोड बराबरको कृषि बालीमा क्षति पुगेको छ।त्यसैगरी, मधेश प्रदेशमा रु.75 लाख 41 हजार बराबरको कृषि बाली क्षति भएको छ। गणडकी प्रदेशमा ११० हेक्टरमा लगाइएको बालीनालीमा क्षति भई रू. १ करोड बीस लाख बरारबको क्षति भएको अनुमान छ। लुम्बिनी प्रदेश अन्तर्गत नवलपरासीमा १२५ बीघामा धान बाली र केराबाली क्षति पुगेको छ साथै बाँके, बर्दिया, दाङ्ग, कपिलवस्तु र रूपन्देहीमा खडेरी कारण १४ हजार ८४८ हेक्टर जमीनमा लगाइएको धानउत्पादनमा क्षति पुगेको छ।सुदूर पश्‍चिम प्रदेशमा बेमौसमी वर्षाका कारण पचास करोड बराबरको कृषि बालीमा क्षति भएको अनुमान छ।</t>
  </si>
  <si>
    <r>
      <t>भ्रमण गर्ने पर्यटकको</t>
    </r>
    <r>
      <rPr>
        <b/>
        <sz val="9"/>
        <rFont val="Preeti"/>
      </rPr>
      <t xml:space="preserve"> </t>
    </r>
    <r>
      <rPr>
        <b/>
        <sz val="9"/>
        <rFont val="Kalimati"/>
        <charset val="1"/>
      </rPr>
      <t>सङ्ख्या 
(आन्तरिक र वाह्य)</t>
    </r>
  </si>
  <si>
    <r>
      <t xml:space="preserve">अनुसूची 7.21: स्रोत बीऊ उत्पादन तथा बालीको जात उन्मोचन विवरण 
</t>
    </r>
    <r>
      <rPr>
        <sz val="8"/>
        <rFont val="Kalimati"/>
        <charset val="1"/>
      </rPr>
      <t xml:space="preserve">                                                                                                           (सङ्ख्यामा)</t>
    </r>
  </si>
  <si>
    <r>
      <t>अनुसूची 7.११</t>
    </r>
    <r>
      <rPr>
        <b/>
        <sz val="16"/>
        <color indexed="8"/>
        <rFont val="Kalimati"/>
        <charset val="1"/>
      </rPr>
      <t>: पशुपन्क्षीजन्य उत्पादनको स्थिति</t>
    </r>
  </si>
  <si>
    <r>
      <t>अनुसूची 7.१4</t>
    </r>
    <r>
      <rPr>
        <b/>
        <sz val="16"/>
        <color indexed="8"/>
        <rFont val="Kalimati"/>
        <charset val="1"/>
      </rPr>
      <t xml:space="preserve">: बैंक तथा वित्तीय संस्थाहरूले प्रवाह गरेको कृषि कर्जाको स्थिति    </t>
    </r>
  </si>
  <si>
    <r>
      <t xml:space="preserve">अनुसूची 7.१८ : विगत ५ बर्षको विभिन्न प्रकारका बीउ उत्पादन </t>
    </r>
    <r>
      <rPr>
        <sz val="16"/>
        <color rgb="FF000000"/>
        <rFont val="Cambria"/>
        <family val="1"/>
      </rPr>
      <t>(</t>
    </r>
    <r>
      <rPr>
        <b/>
        <sz val="16"/>
        <color rgb="FF000000"/>
        <rFont val="Kalimati"/>
        <charset val="1"/>
      </rPr>
      <t>खाद्यान्न</t>
    </r>
    <r>
      <rPr>
        <sz val="16"/>
        <color rgb="FF000000"/>
        <rFont val="Cambria"/>
        <family val="1"/>
      </rPr>
      <t>,</t>
    </r>
    <r>
      <rPr>
        <b/>
        <sz val="16"/>
        <color rgb="FF000000"/>
        <rFont val="Kalimati"/>
        <charset val="1"/>
      </rPr>
      <t xml:space="preserve"> दलहन र तेलहन</t>
    </r>
    <r>
      <rPr>
        <sz val="16"/>
        <color rgb="FF000000"/>
        <rFont val="Cambria"/>
        <family val="1"/>
      </rPr>
      <t>)</t>
    </r>
  </si>
  <si>
    <t xml:space="preserve">आर्थिक वर्ष </t>
  </si>
  <si>
    <t xml:space="preserve">संघीयता लागु भए पश्चात् नयाँ प्रविधिमा आधारित सिँचाइ कार्यक्रम संघको कार्यक्षेत्र भित्र नरहेको।        </t>
  </si>
  <si>
    <t>अनुसूची ७.१०: पशुपन्छीको सङ्ख्या</t>
  </si>
  <si>
    <t>पशुपन्छीको किसिम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</si>
</sst>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
    <numFmt numFmtId="165" formatCode="[$-4000439]0"/>
    <numFmt numFmtId="166" formatCode="[$-4000439]0.0"/>
    <numFmt numFmtId="167" formatCode="[$-4000439]0.00"/>
    <numFmt numFmtId="168" formatCode="[$-4000439]0.##"/>
    <numFmt numFmtId="169" formatCode="_(* #,##0_);_(* \(#,##0\);_(* &quot;-&quot;??_);_(@_)"/>
    <numFmt numFmtId="170" formatCode="[$-4000439]0.000"/>
  </numFmts>
  <fonts count="68">
    <font>
      <sz val="11"/>
      <color theme="1"/>
      <name val="Calibri"/>
      <family val="2"/>
      <scheme val="minor"/>
    </font>
    <font>
      <sz val="12"/>
      <name val="Dev - Exl"/>
    </font>
    <font>
      <sz val="10"/>
      <name val="Arial"/>
      <family val="2"/>
    </font>
    <font>
      <sz val="10"/>
      <name val="Kalimati"/>
      <charset val="1"/>
    </font>
    <font>
      <b/>
      <sz val="10"/>
      <name val="Kalimati"/>
      <charset val="1"/>
    </font>
    <font>
      <b/>
      <sz val="9"/>
      <name val="Kalimati"/>
      <charset val="1"/>
    </font>
    <font>
      <sz val="9"/>
      <color indexed="8"/>
      <name val="Kalimati"/>
      <charset val="1"/>
    </font>
    <font>
      <b/>
      <sz val="9"/>
      <color indexed="8"/>
      <name val="Kalimati"/>
      <charset val="1"/>
    </font>
    <font>
      <sz val="7"/>
      <name val="Kalimati"/>
      <charset val="1"/>
    </font>
    <font>
      <sz val="9"/>
      <name val="Kalimati"/>
      <charset val="1"/>
    </font>
    <font>
      <b/>
      <sz val="9"/>
      <name val="Preeti"/>
    </font>
    <font>
      <sz val="11"/>
      <color theme="1"/>
      <name val="Calibri"/>
      <family val="2"/>
      <scheme val="minor"/>
    </font>
    <font>
      <sz val="11"/>
      <color rgb="FFFF0000"/>
      <name val="Calibri"/>
      <family val="2"/>
      <scheme val="minor"/>
    </font>
    <font>
      <sz val="10"/>
      <color theme="1"/>
      <name val="Kalimati"/>
      <charset val="1"/>
    </font>
    <font>
      <sz val="8"/>
      <color theme="1"/>
      <name val="Kalimati"/>
      <charset val="1"/>
    </font>
    <font>
      <sz val="11"/>
      <color theme="1"/>
      <name val="Kalimati"/>
      <charset val="1"/>
    </font>
    <font>
      <b/>
      <sz val="10"/>
      <color theme="1"/>
      <name val="Kalimati"/>
      <charset val="1"/>
    </font>
    <font>
      <sz val="9"/>
      <color theme="1"/>
      <name val="Kalimati"/>
      <charset val="1"/>
    </font>
    <font>
      <sz val="8"/>
      <color theme="1"/>
      <name val="Times New Roman"/>
      <family val="1"/>
    </font>
    <font>
      <b/>
      <sz val="9"/>
      <color theme="1"/>
      <name val="Kalimati"/>
      <charset val="1"/>
    </font>
    <font>
      <sz val="9"/>
      <color theme="1"/>
      <name val="Calibri"/>
      <family val="2"/>
      <scheme val="minor"/>
    </font>
    <font>
      <b/>
      <sz val="9"/>
      <color rgb="FF000000"/>
      <name val="Kalimati"/>
      <charset val="1"/>
    </font>
    <font>
      <sz val="10"/>
      <color rgb="FF000000"/>
      <name val="Kalimati"/>
      <charset val="1"/>
    </font>
    <font>
      <sz val="9"/>
      <color rgb="FF000000"/>
      <name val="Kalimati"/>
      <charset val="1"/>
    </font>
    <font>
      <b/>
      <sz val="10"/>
      <color rgb="FF000000"/>
      <name val="Kalimati"/>
      <charset val="1"/>
    </font>
    <font>
      <b/>
      <sz val="13"/>
      <color theme="1"/>
      <name val="Kalimati"/>
      <charset val="1"/>
    </font>
    <font>
      <b/>
      <sz val="16"/>
      <color theme="1"/>
      <name val="Kalimati"/>
      <charset val="1"/>
    </font>
    <font>
      <sz val="10"/>
      <color theme="1"/>
      <name val="Fontasy Himali"/>
      <family val="5"/>
    </font>
    <font>
      <b/>
      <sz val="10"/>
      <color theme="1"/>
      <name val="Fontasy Himali"/>
      <family val="5"/>
    </font>
    <font>
      <sz val="11"/>
      <name val="Fontasy Himali"/>
      <family val="5"/>
    </font>
    <font>
      <sz val="8"/>
      <color rgb="FF000000"/>
      <name val="Fontasy Himali"/>
      <family val="5"/>
    </font>
    <font>
      <b/>
      <sz val="9"/>
      <name val="Calibri"/>
      <family val="2"/>
      <scheme val="minor"/>
    </font>
    <font>
      <sz val="10"/>
      <name val="Calibri"/>
      <family val="2"/>
      <scheme val="minor"/>
    </font>
    <font>
      <sz val="11"/>
      <name val="Kalimati"/>
      <charset val="1"/>
    </font>
    <font>
      <b/>
      <sz val="11"/>
      <color theme="1"/>
      <name val="Calibri"/>
      <family val="2"/>
      <scheme val="minor"/>
    </font>
    <font>
      <sz val="6"/>
      <name val="Kalimati"/>
      <charset val="1"/>
    </font>
    <font>
      <b/>
      <sz val="6"/>
      <name val="Kalimati"/>
      <charset val="1"/>
    </font>
    <font>
      <sz val="6"/>
      <color theme="1"/>
      <name val="Kalimati"/>
      <charset val="1"/>
    </font>
    <font>
      <sz val="6"/>
      <color theme="1"/>
      <name val="Calibri"/>
      <family val="2"/>
      <scheme val="minor"/>
    </font>
    <font>
      <sz val="6"/>
      <color rgb="FF000000"/>
      <name val="Kalimati"/>
      <charset val="1"/>
    </font>
    <font>
      <sz val="6"/>
      <color theme="1"/>
      <name val="Fontasy Himali"/>
      <family val="5"/>
    </font>
    <font>
      <sz val="9"/>
      <color theme="1"/>
      <name val="PCS NEPALI"/>
      <family val="5"/>
    </font>
    <font>
      <b/>
      <i/>
      <sz val="9"/>
      <color theme="1"/>
      <name val="Kalimati"/>
      <charset val="1"/>
    </font>
    <font>
      <b/>
      <sz val="9"/>
      <color rgb="FF000000"/>
      <name val="Fontasy Himali"/>
      <family val="5"/>
    </font>
    <font>
      <sz val="9"/>
      <color indexed="8"/>
      <name val="Mangal"/>
      <family val="1"/>
    </font>
    <font>
      <sz val="9"/>
      <name val="Calibri"/>
      <family val="2"/>
      <scheme val="minor"/>
    </font>
    <font>
      <b/>
      <sz val="9"/>
      <color theme="1"/>
      <name val="Calibri"/>
      <family val="2"/>
      <scheme val="minor"/>
    </font>
    <font>
      <b/>
      <vertAlign val="superscript"/>
      <sz val="9"/>
      <name val="Calibri"/>
      <family val="2"/>
      <scheme val="minor"/>
    </font>
    <font>
      <b/>
      <sz val="9"/>
      <color rgb="FF000000"/>
      <name val="Calibri"/>
      <family val="2"/>
      <scheme val="minor"/>
    </font>
    <font>
      <sz val="9"/>
      <color rgb="FF000000"/>
      <name val="Calibri"/>
      <family val="2"/>
      <scheme val="minor"/>
    </font>
    <font>
      <sz val="9"/>
      <color theme="1"/>
      <name val="Fontasy Himali"/>
      <family val="5"/>
    </font>
    <font>
      <sz val="9"/>
      <name val="Fontasy Himali"/>
      <family val="5"/>
    </font>
    <font>
      <b/>
      <vertAlign val="superscript"/>
      <sz val="9"/>
      <color indexed="8"/>
      <name val="Kalimati"/>
      <charset val="1"/>
    </font>
    <font>
      <b/>
      <sz val="6"/>
      <color theme="1"/>
      <name val="Kalimati"/>
      <charset val="1"/>
    </font>
    <font>
      <b/>
      <sz val="16"/>
      <color indexed="8"/>
      <name val="Kalimati"/>
      <charset val="1"/>
    </font>
    <font>
      <sz val="6"/>
      <color indexed="8"/>
      <name val="Kalimati"/>
      <charset val="1"/>
    </font>
    <font>
      <b/>
      <sz val="6"/>
      <color rgb="FF000000"/>
      <name val="Kalimati"/>
      <charset val="1"/>
    </font>
    <font>
      <b/>
      <sz val="8"/>
      <color rgb="FF000000"/>
      <name val="Kalimati"/>
      <charset val="1"/>
    </font>
    <font>
      <sz val="6"/>
      <color rgb="FF000000"/>
      <name val="Calibri"/>
      <family val="2"/>
      <scheme val="minor"/>
    </font>
    <font>
      <b/>
      <sz val="6"/>
      <color indexed="10"/>
      <name val="Kalimati"/>
      <charset val="1"/>
    </font>
    <font>
      <b/>
      <sz val="6"/>
      <color rgb="FFFF0000"/>
      <name val="Kalimati"/>
      <charset val="1"/>
    </font>
    <font>
      <sz val="6"/>
      <color rgb="FFFF0000"/>
      <name val="Kalimati"/>
      <charset val="1"/>
    </font>
    <font>
      <b/>
      <sz val="16"/>
      <name val="Kalimati"/>
      <charset val="1"/>
    </font>
    <font>
      <b/>
      <sz val="8"/>
      <color theme="1"/>
      <name val="Kalimati"/>
      <charset val="1"/>
    </font>
    <font>
      <sz val="8"/>
      <name val="Kalimati"/>
      <charset val="1"/>
    </font>
    <font>
      <b/>
      <sz val="19"/>
      <color theme="1"/>
      <name val="Kalimati"/>
      <charset val="1"/>
    </font>
    <font>
      <b/>
      <sz val="16"/>
      <color rgb="FF000000"/>
      <name val="Kalimati"/>
      <charset val="1"/>
    </font>
    <font>
      <sz val="16"/>
      <color rgb="FF000000"/>
      <name val="Cambria"/>
      <family val="1"/>
    </font>
  </fonts>
  <fills count="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4.9989318521683403E-2"/>
        <bgColor theme="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s>
  <cellStyleXfs count="7">
    <xf numFmtId="0" fontId="0" fillId="0" borderId="0"/>
    <xf numFmtId="43" fontId="1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2" fillId="0" borderId="0"/>
    <xf numFmtId="0" fontId="2" fillId="0" borderId="0"/>
  </cellStyleXfs>
  <cellXfs count="354">
    <xf numFmtId="0" fontId="0" fillId="0" borderId="0" xfId="0"/>
    <xf numFmtId="0" fontId="0" fillId="2" borderId="0" xfId="0" applyFill="1"/>
    <xf numFmtId="165" fontId="0" fillId="2" borderId="0" xfId="0" applyNumberFormat="1" applyFill="1"/>
    <xf numFmtId="0" fontId="12" fillId="2" borderId="0" xfId="0" applyFont="1" applyFill="1"/>
    <xf numFmtId="0" fontId="17" fillId="2" borderId="0" xfId="0" applyFont="1" applyFill="1" applyAlignment="1">
      <alignment horizontal="right" vertical="center"/>
    </xf>
    <xf numFmtId="0" fontId="0" fillId="3" borderId="0" xfId="0" applyFill="1"/>
    <xf numFmtId="2" fontId="0" fillId="3" borderId="0" xfId="0" applyNumberFormat="1" applyFill="1"/>
    <xf numFmtId="0" fontId="13" fillId="3" borderId="0" xfId="0" applyFont="1" applyFill="1"/>
    <xf numFmtId="2" fontId="14" fillId="3" borderId="0" xfId="0" applyNumberFormat="1" applyFont="1" applyFill="1"/>
    <xf numFmtId="2" fontId="18" fillId="3" borderId="0" xfId="0" applyNumberFormat="1" applyFont="1" applyFill="1"/>
    <xf numFmtId="0" fontId="0" fillId="3" borderId="0" xfId="0" applyFill="1" applyAlignment="1">
      <alignment horizontal="left"/>
    </xf>
    <xf numFmtId="0" fontId="0" fillId="4" borderId="0" xfId="0" applyFill="1"/>
    <xf numFmtId="0" fontId="0" fillId="5" borderId="0" xfId="0" applyFill="1"/>
    <xf numFmtId="0" fontId="12" fillId="5" borderId="0" xfId="0" applyFont="1" applyFill="1"/>
    <xf numFmtId="164" fontId="27" fillId="2" borderId="1" xfId="0" applyNumberFormat="1" applyFont="1" applyFill="1" applyBorder="1" applyAlignment="1">
      <alignment horizontal="right" vertical="center"/>
    </xf>
    <xf numFmtId="0" fontId="29" fillId="2" borderId="0" xfId="0" applyFont="1" applyFill="1"/>
    <xf numFmtId="164" fontId="28" fillId="2" borderId="1" xfId="0" applyNumberFormat="1" applyFont="1" applyFill="1" applyBorder="1" applyAlignment="1">
      <alignment horizontal="right" vertical="center"/>
    </xf>
    <xf numFmtId="0" fontId="17" fillId="0" borderId="2" xfId="0" applyFont="1" applyBorder="1"/>
    <xf numFmtId="43" fontId="13" fillId="0" borderId="1" xfId="1" applyFont="1" applyFill="1" applyBorder="1" applyAlignment="1"/>
    <xf numFmtId="0" fontId="8" fillId="0" borderId="0" xfId="0" applyFont="1"/>
    <xf numFmtId="0" fontId="17" fillId="0" borderId="0" xfId="0" applyFont="1" applyAlignment="1">
      <alignment horizontal="left"/>
    </xf>
    <xf numFmtId="0" fontId="20" fillId="0" borderId="0" xfId="0" applyFont="1" applyAlignment="1">
      <alignment horizontal="left"/>
    </xf>
    <xf numFmtId="2" fontId="13" fillId="0" borderId="1" xfId="0" applyNumberFormat="1" applyFont="1" applyBorder="1"/>
    <xf numFmtId="43" fontId="13" fillId="0" borderId="1" xfId="0" applyNumberFormat="1" applyFont="1" applyBorder="1" applyAlignment="1">
      <alignment horizontal="center" vertical="center"/>
    </xf>
    <xf numFmtId="167" fontId="16" fillId="0" borderId="1" xfId="0" applyNumberFormat="1" applyFont="1" applyBorder="1" applyAlignment="1">
      <alignment horizontal="right"/>
    </xf>
    <xf numFmtId="43" fontId="13" fillId="0" borderId="1" xfId="0" applyNumberFormat="1" applyFont="1" applyBorder="1"/>
    <xf numFmtId="43" fontId="13" fillId="0" borderId="1" xfId="0" applyNumberFormat="1" applyFont="1" applyBorder="1" applyAlignment="1">
      <alignment horizontal="right" vertical="center"/>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43" fontId="3" fillId="0" borderId="1" xfId="0" applyNumberFormat="1" applyFont="1" applyBorder="1"/>
    <xf numFmtId="43" fontId="3" fillId="0" borderId="1" xfId="1" applyFont="1" applyFill="1" applyBorder="1" applyAlignment="1"/>
    <xf numFmtId="165" fontId="9" fillId="0" borderId="1" xfId="0" applyNumberFormat="1" applyFont="1" applyBorder="1" applyAlignment="1">
      <alignment horizontal="right" vertical="center" wrapText="1"/>
    </xf>
    <xf numFmtId="0" fontId="16" fillId="2" borderId="1" xfId="0" applyFont="1" applyFill="1" applyBorder="1" applyAlignment="1">
      <alignment horizontal="center"/>
    </xf>
    <xf numFmtId="170" fontId="13" fillId="0" borderId="1" xfId="0" applyNumberFormat="1" applyFont="1" applyBorder="1"/>
    <xf numFmtId="43" fontId="16" fillId="0" borderId="1" xfId="0" applyNumberFormat="1" applyFont="1" applyBorder="1" applyAlignment="1">
      <alignment horizontal="right" vertical="center"/>
    </xf>
    <xf numFmtId="1" fontId="22" fillId="0" borderId="1" xfId="0" applyNumberFormat="1" applyFont="1" applyBorder="1" applyAlignment="1">
      <alignment horizontal="right" vertical="center"/>
    </xf>
    <xf numFmtId="165" fontId="22" fillId="0" borderId="1" xfId="0" applyNumberFormat="1" applyFont="1" applyBorder="1" applyAlignment="1">
      <alignment horizontal="right" vertical="center"/>
    </xf>
    <xf numFmtId="165" fontId="3" fillId="0" borderId="1" xfId="0" applyNumberFormat="1" applyFont="1" applyBorder="1" applyAlignment="1">
      <alignment horizontal="right" vertical="center"/>
    </xf>
    <xf numFmtId="165" fontId="4" fillId="0" borderId="1" xfId="0" applyNumberFormat="1" applyFont="1" applyBorder="1" applyAlignment="1">
      <alignment horizontal="right" vertical="center"/>
    </xf>
    <xf numFmtId="43" fontId="4" fillId="0" borderId="1" xfId="1" applyFont="1" applyFill="1" applyBorder="1" applyAlignment="1"/>
    <xf numFmtId="165" fontId="3" fillId="0" borderId="1" xfId="0" quotePrefix="1" applyNumberFormat="1" applyFont="1" applyBorder="1" applyAlignment="1">
      <alignment horizontal="right" vertical="center"/>
    </xf>
    <xf numFmtId="0" fontId="22" fillId="0" borderId="1" xfId="0" applyFont="1" applyBorder="1" applyAlignment="1">
      <alignment wrapText="1"/>
    </xf>
    <xf numFmtId="164" fontId="22" fillId="0" borderId="1" xfId="0" applyNumberFormat="1" applyFont="1" applyBorder="1" applyAlignment="1">
      <alignment horizontal="right" vertical="center" wrapText="1"/>
    </xf>
    <xf numFmtId="2" fontId="22" fillId="0" borderId="1" xfId="0" applyNumberFormat="1" applyFont="1" applyBorder="1" applyAlignment="1">
      <alignment horizontal="right" vertical="center" wrapText="1"/>
    </xf>
    <xf numFmtId="164" fontId="24" fillId="0" borderId="1" xfId="0" applyNumberFormat="1" applyFont="1" applyBorder="1" applyAlignment="1">
      <alignment horizontal="right" vertical="center" wrapText="1"/>
    </xf>
    <xf numFmtId="2" fontId="24" fillId="0" borderId="1" xfId="0" applyNumberFormat="1" applyFont="1" applyBorder="1" applyAlignment="1">
      <alignment horizontal="right" vertical="center" wrapText="1"/>
    </xf>
    <xf numFmtId="0" fontId="22" fillId="2" borderId="1" xfId="0" applyFont="1" applyFill="1" applyBorder="1" applyAlignment="1">
      <alignment wrapText="1"/>
    </xf>
    <xf numFmtId="0" fontId="22" fillId="2" borderId="1" xfId="0" applyFont="1" applyFill="1" applyBorder="1" applyAlignment="1">
      <alignment horizontal="right" wrapText="1"/>
    </xf>
    <xf numFmtId="0" fontId="15" fillId="0" borderId="0" xfId="0" applyFont="1"/>
    <xf numFmtId="0" fontId="15" fillId="0" borderId="0" xfId="0" applyFont="1" applyAlignment="1">
      <alignment horizontal="left"/>
    </xf>
    <xf numFmtId="0" fontId="17" fillId="0" borderId="0" xfId="0" applyFont="1" applyAlignment="1">
      <alignment horizontal="right"/>
    </xf>
    <xf numFmtId="0" fontId="34" fillId="4" borderId="0" xfId="0" applyFont="1" applyFill="1"/>
    <xf numFmtId="0" fontId="5" fillId="7" borderId="1" xfId="0" applyFont="1" applyFill="1" applyBorder="1" applyAlignment="1">
      <alignment horizontal="center" vertical="center" wrapText="1"/>
    </xf>
    <xf numFmtId="0" fontId="5" fillId="7" borderId="1" xfId="0" applyFont="1" applyFill="1" applyBorder="1" applyAlignment="1">
      <alignment horizontal="center" wrapText="1"/>
    </xf>
    <xf numFmtId="167" fontId="36" fillId="0" borderId="0" xfId="0" applyNumberFormat="1" applyFont="1" applyAlignment="1">
      <alignment horizontal="left" vertical="center"/>
    </xf>
    <xf numFmtId="0" fontId="38" fillId="0" borderId="0" xfId="0" applyFont="1"/>
    <xf numFmtId="0" fontId="38" fillId="3" borderId="0" xfId="0" applyFont="1" applyFill="1"/>
    <xf numFmtId="0" fontId="38" fillId="5" borderId="0" xfId="0" applyFont="1" applyFill="1"/>
    <xf numFmtId="164" fontId="40" fillId="2" borderId="1" xfId="0" applyNumberFormat="1" applyFont="1" applyFill="1" applyBorder="1" applyAlignment="1">
      <alignment horizontal="right" vertical="center"/>
    </xf>
    <xf numFmtId="0" fontId="38" fillId="2" borderId="0" xfId="0" applyFont="1" applyFill="1"/>
    <xf numFmtId="0" fontId="38" fillId="4" borderId="0" xfId="0" applyFont="1" applyFill="1"/>
    <xf numFmtId="0" fontId="19" fillId="0" borderId="0" xfId="0" applyFont="1" applyAlignment="1">
      <alignment horizontal="center"/>
    </xf>
    <xf numFmtId="0" fontId="17" fillId="0" borderId="0" xfId="0" applyFont="1" applyAlignment="1">
      <alignment horizontal="center"/>
    </xf>
    <xf numFmtId="0" fontId="41" fillId="0" borderId="0" xfId="0" applyFont="1"/>
    <xf numFmtId="0" fontId="42" fillId="0" borderId="0" xfId="0" applyFont="1" applyAlignment="1">
      <alignment horizontal="left"/>
    </xf>
    <xf numFmtId="0" fontId="41" fillId="3" borderId="0" xfId="0" applyFont="1" applyFill="1"/>
    <xf numFmtId="0" fontId="20" fillId="0" borderId="0" xfId="0" applyFont="1"/>
    <xf numFmtId="0" fontId="20" fillId="5" borderId="0" xfId="0" applyFont="1" applyFill="1"/>
    <xf numFmtId="165" fontId="9" fillId="0" borderId="1" xfId="0" applyNumberFormat="1" applyFont="1" applyBorder="1" applyAlignment="1">
      <alignment horizontal="right" wrapText="1"/>
    </xf>
    <xf numFmtId="165" fontId="9" fillId="2" borderId="1" xfId="0" applyNumberFormat="1" applyFont="1" applyFill="1" applyBorder="1" applyAlignment="1">
      <alignment horizontal="right" wrapText="1"/>
    </xf>
    <xf numFmtId="0" fontId="23" fillId="0" borderId="1" xfId="0" applyFont="1" applyBorder="1" applyAlignment="1">
      <alignment wrapText="1"/>
    </xf>
    <xf numFmtId="0" fontId="20" fillId="2" borderId="0" xfId="0" applyFont="1" applyFill="1"/>
    <xf numFmtId="0" fontId="19" fillId="0" borderId="0" xfId="0" applyFont="1" applyAlignment="1">
      <alignment horizontal="center" vertical="center"/>
    </xf>
    <xf numFmtId="0" fontId="20" fillId="6" borderId="0" xfId="0" applyFont="1" applyFill="1"/>
    <xf numFmtId="164" fontId="20" fillId="5" borderId="0" xfId="0" applyNumberFormat="1" applyFont="1" applyFill="1"/>
    <xf numFmtId="0" fontId="45" fillId="0" borderId="0" xfId="0" applyFont="1"/>
    <xf numFmtId="0" fontId="9" fillId="0" borderId="0" xfId="0" applyFont="1"/>
    <xf numFmtId="0" fontId="20" fillId="4" borderId="0" xfId="0" applyFont="1" applyFill="1"/>
    <xf numFmtId="0" fontId="19" fillId="0" borderId="0" xfId="0" applyFont="1" applyAlignment="1">
      <alignment horizontal="center" vertical="top"/>
    </xf>
    <xf numFmtId="0" fontId="20" fillId="3" borderId="0" xfId="0" applyFont="1" applyFill="1"/>
    <xf numFmtId="0" fontId="19" fillId="0" borderId="2" xfId="0" applyFont="1" applyBorder="1" applyAlignment="1">
      <alignment horizontal="center" vertical="top"/>
    </xf>
    <xf numFmtId="0" fontId="17" fillId="0" borderId="0" xfId="0" applyFont="1"/>
    <xf numFmtId="0" fontId="41" fillId="2" borderId="0" xfId="0" applyFont="1" applyFill="1"/>
    <xf numFmtId="2" fontId="17" fillId="0" borderId="3" xfId="0" quotePrefix="1" applyNumberFormat="1" applyFont="1" applyBorder="1" applyAlignment="1">
      <alignment horizontal="center" vertical="center"/>
    </xf>
    <xf numFmtId="0" fontId="9" fillId="0" borderId="1" xfId="0" applyFont="1" applyBorder="1" applyAlignment="1">
      <alignment vertical="center"/>
    </xf>
    <xf numFmtId="2" fontId="9" fillId="0" borderId="1" xfId="0" applyNumberFormat="1" applyFont="1" applyBorder="1" applyAlignment="1">
      <alignment horizontal="right" vertical="center"/>
    </xf>
    <xf numFmtId="2" fontId="23" fillId="0" borderId="1" xfId="0" applyNumberFormat="1" applyFont="1" applyBorder="1" applyAlignment="1">
      <alignment horizontal="right"/>
    </xf>
    <xf numFmtId="2" fontId="23" fillId="0" borderId="1" xfId="0" applyNumberFormat="1" applyFont="1" applyBorder="1" applyAlignment="1">
      <alignment horizontal="right" wrapText="1"/>
    </xf>
    <xf numFmtId="2" fontId="17" fillId="0" borderId="1" xfId="1" applyNumberFormat="1" applyFont="1" applyFill="1" applyBorder="1" applyAlignment="1">
      <alignment horizontal="right"/>
    </xf>
    <xf numFmtId="2" fontId="17" fillId="0" borderId="1" xfId="1" applyNumberFormat="1" applyFont="1" applyFill="1" applyBorder="1" applyAlignment="1"/>
    <xf numFmtId="2" fontId="17" fillId="0" borderId="1" xfId="0" applyNumberFormat="1" applyFont="1" applyBorder="1" applyAlignment="1">
      <alignment horizontal="right"/>
    </xf>
    <xf numFmtId="167" fontId="9" fillId="0" borderId="1" xfId="0" applyNumberFormat="1" applyFont="1" applyBorder="1" applyAlignment="1">
      <alignment horizontal="center" vertical="center"/>
    </xf>
    <xf numFmtId="2" fontId="5" fillId="0" borderId="1" xfId="0" applyNumberFormat="1" applyFont="1" applyBorder="1" applyAlignment="1">
      <alignment horizontal="right" vertical="center"/>
    </xf>
    <xf numFmtId="0" fontId="23" fillId="0" borderId="1" xfId="0" applyFont="1" applyBorder="1" applyAlignment="1">
      <alignment horizontal="right" wrapText="1"/>
    </xf>
    <xf numFmtId="165" fontId="23" fillId="0" borderId="1" xfId="0" applyNumberFormat="1" applyFont="1" applyBorder="1" applyAlignment="1">
      <alignment wrapText="1"/>
    </xf>
    <xf numFmtId="164" fontId="50" fillId="2" borderId="1" xfId="0" applyNumberFormat="1" applyFont="1" applyFill="1" applyBorder="1" applyAlignment="1">
      <alignment horizontal="right" vertical="center"/>
    </xf>
    <xf numFmtId="0" fontId="51" fillId="2" borderId="0" xfId="0" applyFont="1" applyFill="1"/>
    <xf numFmtId="165" fontId="5" fillId="0" borderId="1" xfId="0" applyNumberFormat="1" applyFont="1" applyBorder="1" applyAlignment="1">
      <alignment horizontal="right" vertical="center"/>
    </xf>
    <xf numFmtId="165" fontId="20" fillId="0" borderId="0" xfId="0" applyNumberFormat="1" applyFont="1"/>
    <xf numFmtId="165" fontId="23" fillId="0" borderId="1" xfId="0" applyNumberFormat="1" applyFont="1" applyBorder="1" applyAlignment="1">
      <alignment horizontal="right" vertical="center"/>
    </xf>
    <xf numFmtId="165" fontId="9" fillId="0" borderId="1" xfId="0" applyNumberFormat="1" applyFont="1" applyBorder="1" applyAlignment="1">
      <alignment horizontal="right" vertical="center"/>
    </xf>
    <xf numFmtId="2" fontId="20" fillId="5" borderId="0" xfId="0" applyNumberFormat="1" applyFont="1" applyFill="1"/>
    <xf numFmtId="164" fontId="23" fillId="0" borderId="1" xfId="0" applyNumberFormat="1" applyFont="1" applyBorder="1" applyAlignment="1">
      <alignment horizontal="right" vertical="center" wrapText="1"/>
    </xf>
    <xf numFmtId="2" fontId="23" fillId="0" borderId="1" xfId="0" applyNumberFormat="1" applyFont="1" applyBorder="1" applyAlignment="1">
      <alignment horizontal="right" vertical="center" wrapText="1"/>
    </xf>
    <xf numFmtId="164" fontId="21" fillId="0" borderId="1" xfId="0" applyNumberFormat="1" applyFont="1" applyBorder="1" applyAlignment="1">
      <alignment horizontal="right" vertical="center" wrapText="1"/>
    </xf>
    <xf numFmtId="2" fontId="21" fillId="0" borderId="1" xfId="0" applyNumberFormat="1" applyFont="1" applyBorder="1" applyAlignment="1">
      <alignment horizontal="right" vertical="center" wrapText="1"/>
    </xf>
    <xf numFmtId="167" fontId="23" fillId="0" borderId="1" xfId="0" applyNumberFormat="1" applyFont="1" applyBorder="1" applyAlignment="1">
      <alignment horizontal="center" vertical="center"/>
    </xf>
    <xf numFmtId="165" fontId="9" fillId="0" borderId="1" xfId="0" quotePrefix="1" applyNumberFormat="1" applyFont="1" applyBorder="1" applyAlignment="1">
      <alignment horizontal="right" vertical="center"/>
    </xf>
    <xf numFmtId="1" fontId="23" fillId="0" borderId="1" xfId="0" applyNumberFormat="1" applyFont="1" applyBorder="1" applyAlignment="1">
      <alignment horizontal="right" vertical="center"/>
    </xf>
    <xf numFmtId="165" fontId="9" fillId="2" borderId="1" xfId="0" applyNumberFormat="1" applyFont="1" applyFill="1" applyBorder="1" applyAlignment="1">
      <alignment horizontal="right"/>
    </xf>
    <xf numFmtId="0" fontId="9" fillId="2" borderId="1" xfId="0" applyFont="1" applyFill="1" applyBorder="1" applyAlignment="1">
      <alignment horizontal="right" wrapText="1"/>
    </xf>
    <xf numFmtId="0" fontId="9" fillId="2" borderId="1" xfId="0" quotePrefix="1" applyFont="1" applyFill="1" applyBorder="1" applyAlignment="1">
      <alignment horizontal="right" wrapText="1"/>
    </xf>
    <xf numFmtId="167" fontId="17" fillId="0" borderId="1" xfId="0" applyNumberFormat="1" applyFont="1" applyBorder="1"/>
    <xf numFmtId="166" fontId="17" fillId="0" borderId="1" xfId="0" applyNumberFormat="1" applyFont="1" applyBorder="1"/>
    <xf numFmtId="2" fontId="17" fillId="0" borderId="3" xfId="0" quotePrefix="1" applyNumberFormat="1" applyFont="1" applyBorder="1" applyAlignment="1">
      <alignment horizontal="right" vertical="center"/>
    </xf>
    <xf numFmtId="0" fontId="9" fillId="0" borderId="1" xfId="0" applyFont="1" applyBorder="1"/>
    <xf numFmtId="2" fontId="9" fillId="0" borderId="1" xfId="0" applyNumberFormat="1" applyFont="1" applyBorder="1"/>
    <xf numFmtId="2" fontId="17" fillId="0" borderId="1" xfId="0" applyNumberFormat="1" applyFont="1" applyBorder="1"/>
    <xf numFmtId="43" fontId="17" fillId="0" borderId="1" xfId="0" applyNumberFormat="1" applyFont="1" applyBorder="1"/>
    <xf numFmtId="43" fontId="17" fillId="0" borderId="1" xfId="1" applyFont="1" applyFill="1" applyBorder="1" applyAlignment="1"/>
    <xf numFmtId="43" fontId="17" fillId="0" borderId="1" xfId="0" applyNumberFormat="1" applyFont="1" applyBorder="1" applyAlignment="1">
      <alignment horizontal="center" vertical="center"/>
    </xf>
    <xf numFmtId="167" fontId="19" fillId="0" borderId="1" xfId="0" applyNumberFormat="1" applyFont="1" applyBorder="1" applyAlignment="1">
      <alignment horizontal="right"/>
    </xf>
    <xf numFmtId="167" fontId="17" fillId="0" borderId="1" xfId="0" applyNumberFormat="1" applyFont="1" applyBorder="1" applyAlignment="1">
      <alignment horizontal="center" vertical="center"/>
    </xf>
    <xf numFmtId="167" fontId="9" fillId="0" borderId="1" xfId="0" applyNumberFormat="1" applyFont="1" applyBorder="1"/>
    <xf numFmtId="167" fontId="17" fillId="0" borderId="1" xfId="1" applyNumberFormat="1" applyFont="1" applyFill="1" applyBorder="1" applyAlignment="1"/>
    <xf numFmtId="170" fontId="17" fillId="0" borderId="1" xfId="0" applyNumberFormat="1" applyFont="1" applyBorder="1"/>
    <xf numFmtId="0" fontId="20" fillId="3" borderId="0" xfId="0" applyFont="1" applyFill="1" applyAlignment="1">
      <alignment horizontal="left"/>
    </xf>
    <xf numFmtId="2" fontId="5" fillId="7" borderId="1" xfId="0" quotePrefix="1" applyNumberFormat="1" applyFont="1" applyFill="1" applyBorder="1" applyAlignment="1">
      <alignment horizontal="center" vertical="center"/>
    </xf>
    <xf numFmtId="0" fontId="20" fillId="7" borderId="0" xfId="0" applyFont="1" applyFill="1"/>
    <xf numFmtId="0" fontId="19" fillId="7" borderId="1" xfId="0" applyFont="1" applyFill="1" applyBorder="1" applyAlignment="1">
      <alignment horizontal="center" vertical="center"/>
    </xf>
    <xf numFmtId="3" fontId="5" fillId="8" borderId="1" xfId="0" applyNumberFormat="1" applyFont="1" applyFill="1" applyBorder="1" applyAlignment="1">
      <alignment horizontal="center" vertical="center"/>
    </xf>
    <xf numFmtId="0" fontId="21" fillId="7" borderId="1" xfId="0" applyFont="1" applyFill="1" applyBorder="1" applyAlignment="1">
      <alignment vertical="center"/>
    </xf>
    <xf numFmtId="165" fontId="20" fillId="7" borderId="0" xfId="0" applyNumberFormat="1" applyFont="1" applyFill="1"/>
    <xf numFmtId="0" fontId="19" fillId="7" borderId="7" xfId="0" applyFont="1" applyFill="1" applyBorder="1" applyAlignment="1">
      <alignment vertical="center" wrapText="1"/>
    </xf>
    <xf numFmtId="0" fontId="21" fillId="7" borderId="1" xfId="0" applyFont="1" applyFill="1" applyBorder="1" applyAlignment="1">
      <alignment horizontal="center" vertical="center" wrapText="1"/>
    </xf>
    <xf numFmtId="0" fontId="21" fillId="7" borderId="1" xfId="0" applyFont="1" applyFill="1" applyBorder="1" applyAlignment="1">
      <alignment horizontal="center" vertical="top" wrapText="1"/>
    </xf>
    <xf numFmtId="0" fontId="21" fillId="7" borderId="7" xfId="0" applyFont="1" applyFill="1" applyBorder="1" applyAlignment="1">
      <alignment horizontal="center" vertical="center" wrapText="1"/>
    </xf>
    <xf numFmtId="0" fontId="5" fillId="7" borderId="1" xfId="0" applyFont="1" applyFill="1" applyBorder="1" applyAlignment="1">
      <alignment horizontal="center" vertical="center"/>
    </xf>
    <xf numFmtId="0" fontId="46" fillId="7" borderId="0" xfId="0" applyFont="1" applyFill="1"/>
    <xf numFmtId="0" fontId="21" fillId="7" borderId="1" xfId="0" applyFont="1" applyFill="1" applyBorder="1" applyAlignment="1">
      <alignment horizontal="right" wrapText="1"/>
    </xf>
    <xf numFmtId="0" fontId="21" fillId="7" borderId="1" xfId="0" applyFont="1" applyFill="1" applyBorder="1" applyAlignment="1">
      <alignment wrapText="1"/>
    </xf>
    <xf numFmtId="0" fontId="21" fillId="7" borderId="1" xfId="0" applyFont="1" applyFill="1" applyBorder="1" applyAlignment="1">
      <alignment vertical="center" wrapText="1"/>
    </xf>
    <xf numFmtId="0" fontId="21" fillId="7" borderId="1" xfId="0" applyFont="1" applyFill="1" applyBorder="1" applyAlignment="1">
      <alignment horizontal="justify" vertical="top" wrapText="1"/>
    </xf>
    <xf numFmtId="0" fontId="19" fillId="7" borderId="1" xfId="0" applyFont="1" applyFill="1" applyBorder="1"/>
    <xf numFmtId="0" fontId="21" fillId="7" borderId="1" xfId="0" applyFont="1" applyFill="1" applyBorder="1" applyAlignment="1">
      <alignment horizontal="left" vertical="center" wrapText="1"/>
    </xf>
    <xf numFmtId="0" fontId="19" fillId="7" borderId="1" xfId="0" applyFont="1" applyFill="1" applyBorder="1" applyAlignment="1">
      <alignment horizontal="left" vertical="center" wrapText="1"/>
    </xf>
    <xf numFmtId="0" fontId="19" fillId="7" borderId="1" xfId="0" applyFont="1" applyFill="1" applyBorder="1" applyAlignment="1">
      <alignment vertical="center" wrapText="1"/>
    </xf>
    <xf numFmtId="0" fontId="21" fillId="7" borderId="7" xfId="0" applyFont="1" applyFill="1" applyBorder="1" applyAlignment="1">
      <alignment vertical="center" wrapText="1"/>
    </xf>
    <xf numFmtId="0" fontId="5" fillId="7" borderId="1" xfId="0" applyFont="1" applyFill="1" applyBorder="1"/>
    <xf numFmtId="0" fontId="5" fillId="7" borderId="1" xfId="0" applyFont="1" applyFill="1" applyBorder="1" applyAlignment="1">
      <alignment horizontal="center"/>
    </xf>
    <xf numFmtId="164" fontId="19" fillId="7" borderId="1" xfId="0" applyNumberFormat="1" applyFont="1" applyFill="1" applyBorder="1"/>
    <xf numFmtId="0" fontId="19" fillId="7" borderId="1" xfId="0" applyFont="1" applyFill="1" applyBorder="1" applyAlignment="1">
      <alignment horizontal="left"/>
    </xf>
    <xf numFmtId="0" fontId="35" fillId="0" borderId="0" xfId="0" applyFont="1"/>
    <xf numFmtId="0" fontId="37" fillId="0" borderId="0" xfId="0" applyFont="1"/>
    <xf numFmtId="0" fontId="37" fillId="0" borderId="5" xfId="0" applyFont="1" applyBorder="1"/>
    <xf numFmtId="0" fontId="19" fillId="0" borderId="0" xfId="0" applyFont="1"/>
    <xf numFmtId="167" fontId="17" fillId="0" borderId="10" xfId="0" applyNumberFormat="1" applyFont="1" applyBorder="1"/>
    <xf numFmtId="2" fontId="19" fillId="7" borderId="3" xfId="0" quotePrefix="1" applyNumberFormat="1" applyFont="1" applyFill="1" applyBorder="1" applyAlignment="1">
      <alignment horizontal="center" vertical="center"/>
    </xf>
    <xf numFmtId="2" fontId="19" fillId="7" borderId="15" xfId="0" quotePrefix="1" applyNumberFormat="1" applyFont="1" applyFill="1" applyBorder="1" applyAlignment="1">
      <alignment horizontal="center" vertical="center"/>
    </xf>
    <xf numFmtId="2" fontId="19" fillId="7" borderId="1" xfId="0" quotePrefix="1" applyNumberFormat="1" applyFont="1" applyFill="1" applyBorder="1" applyAlignment="1">
      <alignment horizontal="center" vertical="center"/>
    </xf>
    <xf numFmtId="0" fontId="19" fillId="7" borderId="1" xfId="0" applyFont="1" applyFill="1" applyBorder="1" applyAlignment="1">
      <alignment horizontal="center" vertical="center" wrapText="1"/>
    </xf>
    <xf numFmtId="2" fontId="19" fillId="7" borderId="1" xfId="0" quotePrefix="1" applyNumberFormat="1" applyFont="1" applyFill="1" applyBorder="1" applyAlignment="1">
      <alignment horizontal="center"/>
    </xf>
    <xf numFmtId="166" fontId="9" fillId="0" borderId="1" xfId="0" applyNumberFormat="1" applyFont="1" applyBorder="1" applyAlignment="1">
      <alignment vertical="center"/>
    </xf>
    <xf numFmtId="167" fontId="9" fillId="0" borderId="1" xfId="0" applyNumberFormat="1" applyFont="1" applyBorder="1" applyAlignment="1">
      <alignment vertical="center"/>
    </xf>
    <xf numFmtId="167" fontId="5" fillId="0" borderId="1" xfId="0" applyNumberFormat="1" applyFont="1" applyBorder="1" applyAlignment="1">
      <alignment vertical="center"/>
    </xf>
    <xf numFmtId="165" fontId="9" fillId="0" borderId="5" xfId="0" applyNumberFormat="1" applyFont="1" applyBorder="1"/>
    <xf numFmtId="0" fontId="0" fillId="3" borderId="0" xfId="0" applyFill="1" applyAlignment="1">
      <alignment vertical="center"/>
    </xf>
    <xf numFmtId="2" fontId="23" fillId="0" borderId="1" xfId="0" applyNumberFormat="1" applyFont="1" applyBorder="1" applyAlignment="1">
      <alignment horizontal="right" vertical="center"/>
    </xf>
    <xf numFmtId="0" fontId="23" fillId="0" borderId="1" xfId="0" applyFont="1" applyBorder="1" applyAlignment="1">
      <alignment horizontal="right" vertical="center"/>
    </xf>
    <xf numFmtId="0" fontId="21" fillId="0" borderId="1" xfId="0" applyFont="1" applyBorder="1" applyAlignment="1">
      <alignment horizontal="right" vertical="center"/>
    </xf>
    <xf numFmtId="2" fontId="21" fillId="0" borderId="1" xfId="0" applyNumberFormat="1" applyFont="1" applyBorder="1" applyAlignment="1">
      <alignment horizontal="right" vertical="center"/>
    </xf>
    <xf numFmtId="1" fontId="21" fillId="0" borderId="1" xfId="0" applyNumberFormat="1" applyFont="1" applyBorder="1" applyAlignment="1">
      <alignment horizontal="right" vertical="center"/>
    </xf>
    <xf numFmtId="1" fontId="24" fillId="0" borderId="1" xfId="0" applyNumberFormat="1" applyFont="1" applyBorder="1" applyAlignment="1">
      <alignment horizontal="right" vertical="center"/>
    </xf>
    <xf numFmtId="0" fontId="37" fillId="0" borderId="0" xfId="0" applyFont="1" applyAlignment="1">
      <alignment horizontal="left"/>
    </xf>
    <xf numFmtId="169" fontId="37" fillId="0" borderId="0" xfId="1" applyNumberFormat="1" applyFont="1" applyFill="1" applyBorder="1"/>
    <xf numFmtId="0" fontId="17" fillId="0" borderId="0" xfId="0" applyFont="1" applyAlignment="1">
      <alignment horizontal="right" vertical="center"/>
    </xf>
    <xf numFmtId="0" fontId="17" fillId="0" borderId="1" xfId="0" applyFont="1" applyBorder="1" applyAlignment="1">
      <alignment horizontal="right" vertical="center" wrapText="1"/>
    </xf>
    <xf numFmtId="1" fontId="17" fillId="0" borderId="1" xfId="0" applyNumberFormat="1" applyFont="1" applyBorder="1" applyAlignment="1">
      <alignment horizontal="right" vertical="center" wrapText="1"/>
    </xf>
    <xf numFmtId="165" fontId="17" fillId="0" borderId="1" xfId="0" applyNumberFormat="1" applyFont="1" applyBorder="1" applyAlignment="1">
      <alignment horizontal="right" vertical="center" wrapText="1"/>
    </xf>
    <xf numFmtId="0" fontId="19" fillId="7" borderId="1" xfId="0" applyFont="1" applyFill="1" applyBorder="1" applyAlignment="1">
      <alignment vertical="center"/>
    </xf>
    <xf numFmtId="1" fontId="17" fillId="0" borderId="1" xfId="0" applyNumberFormat="1" applyFont="1" applyBorder="1" applyAlignment="1">
      <alignment vertical="center" wrapText="1"/>
    </xf>
    <xf numFmtId="165" fontId="17" fillId="0" borderId="1" xfId="0" applyNumberFormat="1" applyFont="1" applyBorder="1" applyAlignment="1">
      <alignment vertical="center" wrapText="1"/>
    </xf>
    <xf numFmtId="1" fontId="9" fillId="0" borderId="1" xfId="0" applyNumberFormat="1" applyFont="1" applyBorder="1" applyAlignment="1">
      <alignment horizontal="right" vertical="center" wrapText="1"/>
    </xf>
    <xf numFmtId="165" fontId="17" fillId="0" borderId="1" xfId="0" applyNumberFormat="1" applyFont="1" applyBorder="1" applyAlignment="1">
      <alignment horizontal="right" vertical="center"/>
    </xf>
    <xf numFmtId="0" fontId="19" fillId="0" borderId="1" xfId="0" applyFont="1" applyBorder="1" applyAlignment="1">
      <alignment vertical="center" wrapText="1"/>
    </xf>
    <xf numFmtId="0" fontId="46" fillId="0" borderId="0" xfId="0" applyFont="1"/>
    <xf numFmtId="0" fontId="53" fillId="0" borderId="0" xfId="0" applyFont="1" applyAlignment="1">
      <alignment horizontal="left" vertical="center" wrapText="1"/>
    </xf>
    <xf numFmtId="0" fontId="37" fillId="0" borderId="0" xfId="0" applyFont="1" applyAlignment="1">
      <alignment horizontal="left" vertical="center" wrapText="1"/>
    </xf>
    <xf numFmtId="0" fontId="25" fillId="0" borderId="0" xfId="0" applyFont="1" applyAlignment="1">
      <alignment horizontal="center" vertical="center"/>
    </xf>
    <xf numFmtId="166" fontId="17" fillId="0" borderId="1" xfId="0" applyNumberFormat="1" applyFont="1" applyBorder="1" applyAlignment="1">
      <alignment horizontal="right" wrapText="1"/>
    </xf>
    <xf numFmtId="166" fontId="17" fillId="0" borderId="1" xfId="0" applyNumberFormat="1" applyFont="1" applyBorder="1" applyAlignment="1">
      <alignment horizontal="right"/>
    </xf>
    <xf numFmtId="166" fontId="19" fillId="0" borderId="1" xfId="0" applyNumberFormat="1" applyFont="1" applyBorder="1" applyAlignment="1">
      <alignment horizontal="right" wrapText="1"/>
    </xf>
    <xf numFmtId="0" fontId="19" fillId="7" borderId="8" xfId="0" applyFont="1" applyFill="1" applyBorder="1" applyAlignment="1">
      <alignment horizontal="center" vertical="center" wrapText="1"/>
    </xf>
    <xf numFmtId="0" fontId="19" fillId="7" borderId="1" xfId="0" applyFont="1" applyFill="1" applyBorder="1" applyAlignment="1">
      <alignment horizontal="left" vertical="center"/>
    </xf>
    <xf numFmtId="165" fontId="21" fillId="0" borderId="1" xfId="0" applyNumberFormat="1" applyFont="1" applyBorder="1" applyAlignment="1">
      <alignment horizontal="right" vertical="center"/>
    </xf>
    <xf numFmtId="0" fontId="5" fillId="7" borderId="1" xfId="0" applyFont="1" applyFill="1" applyBorder="1" applyAlignment="1">
      <alignment vertical="center"/>
    </xf>
    <xf numFmtId="0" fontId="37" fillId="2" borderId="6" xfId="0" applyFont="1" applyFill="1" applyBorder="1"/>
    <xf numFmtId="0" fontId="37" fillId="2" borderId="4" xfId="0" applyFont="1" applyFill="1" applyBorder="1"/>
    <xf numFmtId="166" fontId="23" fillId="0" borderId="1" xfId="0" applyNumberFormat="1" applyFont="1" applyBorder="1" applyAlignment="1">
      <alignment horizontal="right" wrapText="1"/>
    </xf>
    <xf numFmtId="166" fontId="49" fillId="0" borderId="1" xfId="0" applyNumberFormat="1" applyFont="1" applyBorder="1" applyAlignment="1">
      <alignment horizontal="center" vertical="center" wrapText="1"/>
    </xf>
    <xf numFmtId="0" fontId="53" fillId="0" borderId="0" xfId="0" applyFont="1"/>
    <xf numFmtId="0" fontId="37" fillId="0" borderId="0" xfId="0" applyFont="1" applyAlignment="1">
      <alignment horizontal="right"/>
    </xf>
    <xf numFmtId="0" fontId="21" fillId="0" borderId="0" xfId="0" applyFont="1" applyAlignment="1">
      <alignment horizontal="justify" vertical="top" wrapText="1"/>
    </xf>
    <xf numFmtId="166" fontId="23" fillId="0" borderId="1" xfId="0" applyNumberFormat="1" applyFont="1" applyBorder="1" applyAlignment="1">
      <alignment horizontal="center" vertical="center" wrapText="1"/>
    </xf>
    <xf numFmtId="0" fontId="21" fillId="0" borderId="0" xfId="0" applyFont="1" applyAlignment="1">
      <alignment horizontal="center"/>
    </xf>
    <xf numFmtId="0" fontId="21" fillId="0" borderId="0" xfId="0" applyFont="1" applyAlignment="1">
      <alignment horizontal="right"/>
    </xf>
    <xf numFmtId="0" fontId="21" fillId="0" borderId="1" xfId="0" applyFont="1" applyBorder="1" applyAlignment="1">
      <alignment horizontal="right" wrapText="1"/>
    </xf>
    <xf numFmtId="0" fontId="56" fillId="0" borderId="0" xfId="0" applyFont="1" applyAlignment="1">
      <alignment horizontal="left" vertical="center" wrapText="1"/>
    </xf>
    <xf numFmtId="0" fontId="39" fillId="0" borderId="0" xfId="0" applyFont="1" applyAlignment="1">
      <alignment horizontal="left" vertical="center" wrapText="1"/>
    </xf>
    <xf numFmtId="0" fontId="21" fillId="7" borderId="1" xfId="0" applyFont="1" applyFill="1" applyBorder="1" applyAlignment="1">
      <alignment horizontal="left" wrapText="1"/>
    </xf>
    <xf numFmtId="0" fontId="24" fillId="7" borderId="1" xfId="0" applyFont="1" applyFill="1" applyBorder="1" applyAlignment="1">
      <alignment horizontal="left" wrapText="1"/>
    </xf>
    <xf numFmtId="168" fontId="9"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0" fontId="5" fillId="0" borderId="0" xfId="0" applyFont="1" applyAlignment="1">
      <alignment horizontal="center" wrapText="1"/>
    </xf>
    <xf numFmtId="0" fontId="9" fillId="0" borderId="0" xfId="0" applyFont="1" applyAlignment="1">
      <alignment horizontal="right" wrapText="1"/>
    </xf>
    <xf numFmtId="165" fontId="9" fillId="0" borderId="0" xfId="0" applyNumberFormat="1" applyFont="1" applyAlignment="1">
      <alignment horizontal="right" wrapText="1"/>
    </xf>
    <xf numFmtId="0" fontId="9" fillId="0" borderId="0" xfId="0" applyFont="1" applyAlignment="1">
      <alignment horizontal="center" wrapText="1"/>
    </xf>
    <xf numFmtId="0" fontId="3" fillId="0" borderId="0" xfId="0" applyFont="1" applyAlignment="1">
      <alignment horizontal="center" wrapText="1"/>
    </xf>
    <xf numFmtId="165" fontId="3" fillId="0" borderId="0" xfId="0" applyNumberFormat="1" applyFont="1" applyAlignment="1">
      <alignment horizontal="right" wrapText="1"/>
    </xf>
    <xf numFmtId="0" fontId="35" fillId="0" borderId="5" xfId="0" applyFont="1" applyBorder="1" applyAlignment="1">
      <alignment horizontal="right" vertical="top" wrapText="1"/>
    </xf>
    <xf numFmtId="0" fontId="5" fillId="0" borderId="0" xfId="0" applyFont="1" applyAlignment="1">
      <alignment horizontal="center" vertical="center" wrapText="1"/>
    </xf>
    <xf numFmtId="0" fontId="20" fillId="0" borderId="0" xfId="0" applyFont="1" applyAlignment="1">
      <alignment wrapText="1"/>
    </xf>
    <xf numFmtId="0" fontId="9" fillId="0" borderId="1" xfId="0" applyFont="1" applyBorder="1" applyAlignment="1">
      <alignment horizontal="center" vertical="center" wrapText="1"/>
    </xf>
    <xf numFmtId="0" fontId="20" fillId="0" borderId="0" xfId="0" applyFont="1" applyAlignment="1">
      <alignment vertical="center" wrapText="1"/>
    </xf>
    <xf numFmtId="0" fontId="38" fillId="0" borderId="0" xfId="0" applyFont="1" applyAlignment="1">
      <alignment vertical="center" wrapText="1"/>
    </xf>
    <xf numFmtId="2" fontId="9"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wrapText="1"/>
    </xf>
    <xf numFmtId="0" fontId="39" fillId="0" borderId="0" xfId="0" applyFont="1" applyAlignment="1">
      <alignment vertical="center" wrapText="1"/>
    </xf>
    <xf numFmtId="0" fontId="39" fillId="0" borderId="0" xfId="0" applyFont="1" applyAlignment="1">
      <alignment horizontal="right" vertical="center" wrapText="1"/>
    </xf>
    <xf numFmtId="0" fontId="14" fillId="0" borderId="0" xfId="0" applyFont="1"/>
    <xf numFmtId="164" fontId="50" fillId="0" borderId="1" xfId="0" applyNumberFormat="1" applyFont="1" applyBorder="1" applyAlignment="1">
      <alignment horizontal="right" vertical="center"/>
    </xf>
    <xf numFmtId="0" fontId="9" fillId="0" borderId="1" xfId="0" applyFont="1" applyBorder="1" applyAlignment="1">
      <alignment horizontal="right" wrapText="1"/>
    </xf>
    <xf numFmtId="166" fontId="17" fillId="0" borderId="1" xfId="0" applyNumberFormat="1" applyFont="1" applyBorder="1" applyAlignment="1">
      <alignment horizontal="right" vertical="center" wrapText="1"/>
    </xf>
    <xf numFmtId="0" fontId="65" fillId="0" borderId="0" xfId="0" applyFont="1" applyAlignment="1">
      <alignment horizontal="center" vertical="center"/>
    </xf>
    <xf numFmtId="0" fontId="17" fillId="0" borderId="0" xfId="0" applyFont="1" applyAlignment="1">
      <alignment horizontal="right"/>
    </xf>
    <xf numFmtId="0" fontId="17" fillId="0" borderId="2" xfId="0" applyFont="1" applyBorder="1" applyAlignment="1">
      <alignment horizontal="right"/>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37" fillId="0" borderId="5" xfId="0" applyFont="1" applyBorder="1" applyAlignment="1">
      <alignment horizontal="right" vertical="center"/>
    </xf>
    <xf numFmtId="0" fontId="33" fillId="0" borderId="0" xfId="0" applyFont="1" applyAlignment="1">
      <alignment horizontal="left"/>
    </xf>
    <xf numFmtId="0" fontId="5" fillId="0" borderId="1" xfId="0" applyFont="1" applyBorder="1" applyAlignment="1">
      <alignment horizontal="center" vertical="center"/>
    </xf>
    <xf numFmtId="0" fontId="5"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35" fillId="0" borderId="5" xfId="0" applyFont="1" applyBorder="1" applyAlignment="1">
      <alignment horizontal="left" vertical="center"/>
    </xf>
    <xf numFmtId="0" fontId="38" fillId="3" borderId="0" xfId="0" applyFont="1" applyFill="1" applyAlignment="1">
      <alignment horizontal="left"/>
    </xf>
    <xf numFmtId="0" fontId="26" fillId="0" borderId="0" xfId="0" applyFont="1" applyAlignment="1">
      <alignment horizontal="center"/>
    </xf>
    <xf numFmtId="0" fontId="4" fillId="0" borderId="4" xfId="0" applyFont="1" applyBorder="1" applyAlignment="1">
      <alignment horizontal="center" vertical="center" wrapText="1"/>
    </xf>
    <xf numFmtId="0" fontId="9" fillId="0" borderId="5" xfId="0" applyFont="1" applyBorder="1" applyAlignment="1">
      <alignment horizontal="right"/>
    </xf>
    <xf numFmtId="0" fontId="5" fillId="7" borderId="5" xfId="0" applyFont="1" applyFill="1" applyBorder="1" applyAlignment="1">
      <alignment horizontal="left"/>
    </xf>
    <xf numFmtId="0" fontId="9" fillId="0" borderId="5" xfId="0" applyFont="1" applyBorder="1" applyAlignment="1">
      <alignment horizontal="left"/>
    </xf>
    <xf numFmtId="0" fontId="5" fillId="7" borderId="1" xfId="0" applyFont="1" applyFill="1" applyBorder="1" applyAlignment="1">
      <alignment horizontal="center"/>
    </xf>
    <xf numFmtId="0" fontId="5" fillId="0" borderId="1" xfId="0" applyFont="1" applyBorder="1" applyAlignment="1">
      <alignment horizontal="center"/>
    </xf>
    <xf numFmtId="0" fontId="38" fillId="2" borderId="0" xfId="0" applyFont="1" applyFill="1" applyAlignment="1">
      <alignment horizontal="left"/>
    </xf>
    <xf numFmtId="0" fontId="53" fillId="0" borderId="5" xfId="0" applyFont="1" applyBorder="1" applyAlignment="1">
      <alignment horizontal="left"/>
    </xf>
    <xf numFmtId="0" fontId="36" fillId="7" borderId="5" xfId="0" applyFont="1" applyFill="1" applyBorder="1" applyAlignment="1">
      <alignment horizontal="left"/>
    </xf>
    <xf numFmtId="0" fontId="19" fillId="7" borderId="1" xfId="0" applyFont="1" applyFill="1" applyBorder="1" applyAlignment="1">
      <alignment horizontal="center" vertical="center" wrapText="1"/>
    </xf>
    <xf numFmtId="0" fontId="19" fillId="7" borderId="1" xfId="0" applyFont="1" applyFill="1" applyBorder="1" applyAlignment="1">
      <alignment horizontal="center" vertical="center"/>
    </xf>
    <xf numFmtId="0" fontId="19" fillId="7" borderId="3" xfId="0" applyFont="1" applyFill="1" applyBorder="1" applyAlignment="1">
      <alignment horizontal="center" vertical="center"/>
    </xf>
    <xf numFmtId="164" fontId="19" fillId="7" borderId="7" xfId="0" applyNumberFormat="1" applyFont="1" applyFill="1" applyBorder="1" applyAlignment="1">
      <alignment horizontal="center" vertical="center"/>
    </xf>
    <xf numFmtId="164" fontId="19" fillId="7" borderId="3" xfId="0" applyNumberFormat="1" applyFont="1" applyFill="1" applyBorder="1" applyAlignment="1">
      <alignment horizontal="center" vertical="center"/>
    </xf>
    <xf numFmtId="0" fontId="19" fillId="7" borderId="6"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37" fillId="0" borderId="5" xfId="0" applyFont="1" applyBorder="1" applyAlignment="1">
      <alignment horizontal="center"/>
    </xf>
    <xf numFmtId="0" fontId="53" fillId="0" borderId="0" xfId="0" applyFont="1" applyAlignment="1">
      <alignment horizontal="left"/>
    </xf>
    <xf numFmtId="0" fontId="62" fillId="2" borderId="0" xfId="0" applyFont="1" applyFill="1" applyAlignment="1">
      <alignment horizontal="center"/>
    </xf>
    <xf numFmtId="0" fontId="36" fillId="0" borderId="5" xfId="0" applyFont="1" applyBorder="1" applyAlignment="1">
      <alignment horizontal="left" vertical="center"/>
    </xf>
    <xf numFmtId="0" fontId="19" fillId="7" borderId="1" xfId="0" applyFont="1" applyFill="1" applyBorder="1" applyAlignment="1">
      <alignment horizontal="center"/>
    </xf>
    <xf numFmtId="0" fontId="5" fillId="7" borderId="1" xfId="0" applyFont="1" applyFill="1" applyBorder="1" applyAlignment="1">
      <alignment horizontal="center" wrapText="1"/>
    </xf>
    <xf numFmtId="0" fontId="17" fillId="0" borderId="0" xfId="0" applyFont="1" applyAlignment="1">
      <alignment horizontal="right" vertical="center"/>
    </xf>
    <xf numFmtId="0" fontId="26" fillId="0" borderId="0" xfId="0" applyFont="1" applyAlignment="1">
      <alignment horizontal="center" vertical="center"/>
    </xf>
    <xf numFmtId="0" fontId="5" fillId="7" borderId="10" xfId="0" applyFont="1" applyFill="1" applyBorder="1" applyAlignment="1">
      <alignment horizontal="center" wrapText="1"/>
    </xf>
    <xf numFmtId="0" fontId="5" fillId="7" borderId="6" xfId="0" applyFont="1" applyFill="1" applyBorder="1" applyAlignment="1">
      <alignment horizontal="center" wrapText="1"/>
    </xf>
    <xf numFmtId="0" fontId="5" fillId="7" borderId="4" xfId="0" applyFont="1" applyFill="1" applyBorder="1" applyAlignment="1">
      <alignment horizontal="center" wrapText="1"/>
    </xf>
    <xf numFmtId="0" fontId="53" fillId="0" borderId="5" xfId="0" applyFont="1" applyBorder="1" applyAlignment="1">
      <alignment horizontal="left" vertical="top"/>
    </xf>
    <xf numFmtId="0" fontId="9" fillId="0" borderId="0" xfId="0" applyFont="1" applyAlignment="1">
      <alignment horizontal="right"/>
    </xf>
    <xf numFmtId="0" fontId="9" fillId="0" borderId="2" xfId="0" applyFont="1" applyBorder="1" applyAlignment="1">
      <alignment horizontal="right"/>
    </xf>
    <xf numFmtId="0" fontId="21" fillId="7" borderId="1" xfId="0" applyFont="1" applyFill="1" applyBorder="1" applyAlignment="1">
      <alignment horizontal="center" vertical="top"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0" borderId="1" xfId="0" applyFont="1" applyBorder="1" applyAlignment="1">
      <alignment horizontal="center" vertical="top" wrapText="1"/>
    </xf>
    <xf numFmtId="0" fontId="21" fillId="7" borderId="6" xfId="0" applyFont="1" applyFill="1" applyBorder="1" applyAlignment="1">
      <alignment horizontal="center" vertical="top" wrapText="1"/>
    </xf>
    <xf numFmtId="0" fontId="21" fillId="0" borderId="6" xfId="0" applyFont="1" applyBorder="1" applyAlignment="1">
      <alignment horizontal="center" vertical="top" wrapText="1"/>
    </xf>
    <xf numFmtId="0" fontId="21" fillId="0" borderId="4" xfId="0" applyFont="1" applyBorder="1" applyAlignment="1">
      <alignment horizontal="center" vertical="top" wrapText="1"/>
    </xf>
    <xf numFmtId="0" fontId="16" fillId="0" borderId="1" xfId="0" applyFont="1" applyBorder="1" applyAlignment="1">
      <alignment horizontal="center" vertical="center"/>
    </xf>
    <xf numFmtId="0" fontId="38" fillId="5" borderId="0" xfId="0" applyFont="1" applyFill="1" applyAlignment="1">
      <alignment horizontal="left"/>
    </xf>
    <xf numFmtId="0" fontId="14" fillId="0" borderId="0" xfId="0" applyFont="1" applyAlignment="1">
      <alignment horizontal="left" wrapText="1"/>
    </xf>
    <xf numFmtId="0" fontId="14" fillId="0" borderId="5" xfId="0" applyFont="1" applyBorder="1" applyAlignment="1">
      <alignment horizontal="right"/>
    </xf>
    <xf numFmtId="0" fontId="24" fillId="0" borderId="1" xfId="0" applyFont="1" applyBorder="1" applyAlignment="1">
      <alignment horizontal="center" vertical="top" wrapText="1"/>
    </xf>
    <xf numFmtId="0" fontId="21" fillId="7" borderId="1" xfId="0" applyFont="1" applyFill="1" applyBorder="1" applyAlignment="1">
      <alignment horizontal="center" vertical="center" wrapText="1"/>
    </xf>
    <xf numFmtId="0" fontId="38" fillId="4" borderId="0" xfId="0" applyFont="1" applyFill="1" applyAlignment="1">
      <alignment horizontal="left"/>
    </xf>
    <xf numFmtId="0" fontId="24" fillId="7" borderId="18"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4" fillId="0" borderId="12" xfId="0" applyFont="1" applyBorder="1" applyAlignment="1">
      <alignment horizontal="center" vertical="center" wrapText="1"/>
    </xf>
    <xf numFmtId="0" fontId="24" fillId="0" borderId="14" xfId="0" applyFont="1" applyBorder="1" applyAlignment="1">
      <alignment horizontal="center" vertical="center" wrapText="1"/>
    </xf>
    <xf numFmtId="0" fontId="21" fillId="7" borderId="18"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24"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1" fillId="7" borderId="9" xfId="0" applyFont="1" applyFill="1" applyBorder="1" applyAlignment="1">
      <alignment horizontal="center" vertical="center" wrapText="1"/>
    </xf>
    <xf numFmtId="0" fontId="21" fillId="7" borderId="3" xfId="0" applyFont="1" applyFill="1" applyBorder="1" applyAlignment="1">
      <alignment horizontal="center" vertical="top" wrapText="1"/>
    </xf>
    <xf numFmtId="0" fontId="21" fillId="0" borderId="1" xfId="0" applyFont="1" applyBorder="1" applyAlignment="1">
      <alignment horizontal="center" vertical="center" wrapText="1"/>
    </xf>
    <xf numFmtId="0" fontId="37" fillId="7" borderId="5" xfId="0" applyFont="1" applyFill="1" applyBorder="1" applyAlignment="1">
      <alignment horizontal="left" vertical="center"/>
    </xf>
    <xf numFmtId="0" fontId="14" fillId="0" borderId="0" xfId="0" applyFont="1" applyAlignment="1">
      <alignment horizontal="left"/>
    </xf>
    <xf numFmtId="0" fontId="19" fillId="7" borderId="7"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26" fillId="0" borderId="2" xfId="0" applyFont="1" applyBorder="1" applyAlignment="1">
      <alignment horizontal="center" vertical="center"/>
    </xf>
    <xf numFmtId="0" fontId="19" fillId="7" borderId="10" xfId="0" applyFont="1" applyFill="1" applyBorder="1" applyAlignment="1">
      <alignment horizontal="center" vertical="center" wrapText="1"/>
    </xf>
    <xf numFmtId="0" fontId="17" fillId="0" borderId="0" xfId="0" applyFont="1" applyAlignment="1">
      <alignment horizontal="left"/>
    </xf>
    <xf numFmtId="165" fontId="19" fillId="7" borderId="1" xfId="0" applyNumberFormat="1" applyFont="1" applyFill="1" applyBorder="1" applyAlignment="1">
      <alignment horizontal="center" vertical="center" wrapText="1"/>
    </xf>
    <xf numFmtId="0" fontId="38" fillId="0" borderId="0" xfId="0" applyFont="1" applyAlignment="1">
      <alignment horizontal="left"/>
    </xf>
    <xf numFmtId="0" fontId="37" fillId="0" borderId="0" xfId="0" applyFont="1" applyAlignment="1">
      <alignment vertical="center" wrapText="1"/>
    </xf>
    <xf numFmtId="0" fontId="37" fillId="0" borderId="5" xfId="0" applyFont="1" applyBorder="1" applyAlignment="1">
      <alignment horizontal="left" vertical="center" wrapText="1"/>
    </xf>
    <xf numFmtId="0" fontId="19" fillId="7" borderId="7"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35" fillId="0" borderId="5" xfId="0" applyFont="1" applyBorder="1"/>
    <xf numFmtId="165" fontId="19" fillId="7" borderId="7" xfId="0" applyNumberFormat="1" applyFont="1" applyFill="1" applyBorder="1" applyAlignment="1">
      <alignment horizontal="center" vertical="center" wrapText="1"/>
    </xf>
    <xf numFmtId="165" fontId="19" fillId="7" borderId="3" xfId="0" applyNumberFormat="1" applyFont="1" applyFill="1" applyBorder="1" applyAlignment="1">
      <alignment horizontal="center" vertical="center" wrapText="1"/>
    </xf>
    <xf numFmtId="0" fontId="37" fillId="0" borderId="5" xfId="0" applyFont="1" applyBorder="1"/>
    <xf numFmtId="0" fontId="37" fillId="0" borderId="0" xfId="0" applyFont="1" applyAlignment="1">
      <alignment horizontal="left"/>
    </xf>
    <xf numFmtId="0" fontId="21" fillId="7" borderId="1" xfId="0" applyFont="1" applyFill="1" applyBorder="1" applyAlignment="1">
      <alignment horizontal="center" vertical="center"/>
    </xf>
    <xf numFmtId="0" fontId="56" fillId="0" borderId="0" xfId="0" applyFont="1" applyAlignment="1">
      <alignment horizontal="left" vertical="center"/>
    </xf>
    <xf numFmtId="0" fontId="39" fillId="0" borderId="0" xfId="0" applyFont="1" applyAlignment="1">
      <alignment horizontal="left" vertical="center"/>
    </xf>
    <xf numFmtId="0" fontId="19" fillId="2" borderId="2" xfId="0" applyFont="1" applyFill="1" applyBorder="1" applyAlignment="1">
      <alignment horizontal="right" vertical="center"/>
    </xf>
    <xf numFmtId="0" fontId="19" fillId="7" borderId="10" xfId="0" applyFont="1" applyFill="1" applyBorder="1" applyAlignment="1">
      <alignment horizontal="center" vertical="center"/>
    </xf>
    <xf numFmtId="0" fontId="19" fillId="7" borderId="6" xfId="0" applyFont="1" applyFill="1" applyBorder="1" applyAlignment="1">
      <alignment horizontal="center" vertical="center"/>
    </xf>
    <xf numFmtId="0" fontId="19" fillId="7" borderId="4" xfId="0" applyFont="1" applyFill="1" applyBorder="1" applyAlignment="1">
      <alignment horizontal="center" vertical="center"/>
    </xf>
    <xf numFmtId="0" fontId="26" fillId="2" borderId="0" xfId="0" applyFont="1" applyFill="1" applyAlignment="1">
      <alignment horizontal="center"/>
    </xf>
    <xf numFmtId="0" fontId="37" fillId="2" borderId="5" xfId="0" applyFont="1" applyFill="1" applyBorder="1" applyAlignment="1">
      <alignment horizontal="left"/>
    </xf>
    <xf numFmtId="0" fontId="16" fillId="7" borderId="1" xfId="0" applyFont="1" applyFill="1" applyBorder="1" applyAlignment="1">
      <alignment horizontal="center" vertical="center"/>
    </xf>
    <xf numFmtId="0" fontId="19" fillId="7" borderId="11" xfId="0" applyFont="1" applyFill="1" applyBorder="1" applyAlignment="1">
      <alignment horizontal="center" vertical="center"/>
    </xf>
    <xf numFmtId="0" fontId="19" fillId="7" borderId="13" xfId="0" applyFont="1" applyFill="1" applyBorder="1" applyAlignment="1">
      <alignment horizontal="center" vertical="center"/>
    </xf>
    <xf numFmtId="0" fontId="19" fillId="7" borderId="15" xfId="0" applyFont="1" applyFill="1" applyBorder="1" applyAlignment="1">
      <alignment horizontal="center" vertical="center"/>
    </xf>
    <xf numFmtId="0" fontId="19" fillId="7" borderId="16" xfId="0" applyFont="1" applyFill="1" applyBorder="1" applyAlignment="1">
      <alignment horizontal="center" vertical="center"/>
    </xf>
    <xf numFmtId="0" fontId="66" fillId="0" borderId="0" xfId="0" applyFont="1" applyAlignment="1">
      <alignment horizontal="center"/>
    </xf>
    <xf numFmtId="0" fontId="21" fillId="7" borderId="10"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56" fillId="0" borderId="0" xfId="0" applyFont="1" applyAlignment="1">
      <alignment horizontal="left" vertical="center" wrapText="1"/>
    </xf>
    <xf numFmtId="0" fontId="39" fillId="0" borderId="0" xfId="0" applyFont="1" applyAlignment="1">
      <alignment horizontal="left" vertical="center" wrapText="1"/>
    </xf>
    <xf numFmtId="0" fontId="62" fillId="0" borderId="2" xfId="0" applyFont="1" applyBorder="1" applyAlignment="1">
      <alignment horizontal="center" wrapText="1"/>
    </xf>
    <xf numFmtId="0" fontId="39" fillId="0" borderId="5" xfId="0" applyFont="1" applyBorder="1" applyAlignment="1">
      <alignment horizontal="left"/>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36" fillId="0" borderId="5" xfId="0" applyFont="1" applyBorder="1" applyAlignment="1">
      <alignment horizontal="left" vertical="top" wrapText="1"/>
    </xf>
    <xf numFmtId="0" fontId="35" fillId="0" borderId="5" xfId="0" applyFont="1" applyBorder="1" applyAlignment="1">
      <alignment horizontal="left" vertical="top" wrapText="1"/>
    </xf>
    <xf numFmtId="0" fontId="35" fillId="0" borderId="0" xfId="0" applyFont="1" applyAlignment="1">
      <alignment horizontal="left" wrapText="1"/>
    </xf>
    <xf numFmtId="0" fontId="62" fillId="0" borderId="0" xfId="0" applyFont="1" applyAlignment="1">
      <alignment horizontal="center" vertical="center" wrapText="1"/>
    </xf>
    <xf numFmtId="0" fontId="60" fillId="0" borderId="5" xfId="0" applyFont="1" applyBorder="1" applyAlignment="1">
      <alignment horizontal="left"/>
    </xf>
    <xf numFmtId="0" fontId="61" fillId="0" borderId="5" xfId="0" applyFont="1" applyBorder="1" applyAlignment="1">
      <alignment horizontal="left"/>
    </xf>
  </cellXfs>
  <cellStyles count="7">
    <cellStyle name="Comma" xfId="1" builtinId="3"/>
    <cellStyle name="Comma 2" xfId="2"/>
    <cellStyle name="Normal" xfId="0" builtinId="0"/>
    <cellStyle name="Normal 2" xfId="3"/>
    <cellStyle name="Normal 2 2" xfId="4"/>
    <cellStyle name="Normal 20" xfId="5"/>
    <cellStyle name="Normal 29 3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view="pageBreakPreview" zoomScaleNormal="100" zoomScaleSheetLayoutView="100" workbookViewId="0">
      <selection sqref="A1:K1"/>
    </sheetView>
  </sheetViews>
  <sheetFormatPr defaultColWidth="9.140625" defaultRowHeight="15"/>
  <cols>
    <col min="1" max="1" width="11.42578125" style="5" customWidth="1"/>
    <col min="2" max="2" width="10.7109375" style="5" customWidth="1"/>
    <col min="3" max="5" width="10.85546875" style="5" customWidth="1"/>
    <col min="6" max="6" width="11.140625" style="5" customWidth="1"/>
    <col min="7" max="8" width="10.85546875" style="5" customWidth="1"/>
    <col min="9" max="9" width="11" style="5" customWidth="1"/>
    <col min="10" max="11" width="13.28515625" style="5" customWidth="1"/>
    <col min="12" max="12" width="18.7109375" style="5" customWidth="1"/>
    <col min="13" max="13" width="18.7109375" style="10" customWidth="1"/>
    <col min="14" max="18" width="18.7109375" style="5" customWidth="1"/>
    <col min="19" max="16384" width="9.140625" style="5"/>
  </cols>
  <sheetData>
    <row r="1" spans="1:13" ht="31.5" customHeight="1">
      <c r="A1" s="233" t="s">
        <v>161</v>
      </c>
      <c r="B1" s="233"/>
      <c r="C1" s="233"/>
      <c r="D1" s="233"/>
      <c r="E1" s="233"/>
      <c r="F1" s="233"/>
      <c r="G1" s="233"/>
      <c r="H1" s="233"/>
      <c r="I1" s="233"/>
      <c r="J1" s="233"/>
      <c r="K1" s="233"/>
      <c r="L1"/>
      <c r="M1" s="5"/>
    </row>
    <row r="2" spans="1:13" s="65" customFormat="1" ht="15.75" customHeight="1">
      <c r="A2" s="61"/>
      <c r="B2" s="62"/>
      <c r="C2" s="62"/>
      <c r="D2" s="62"/>
      <c r="E2" s="63"/>
      <c r="F2" s="64"/>
      <c r="G2" s="234" t="s">
        <v>0</v>
      </c>
      <c r="H2" s="234"/>
      <c r="I2" s="234"/>
      <c r="J2" s="234"/>
      <c r="K2" s="234"/>
      <c r="L2" s="63"/>
    </row>
    <row r="3" spans="1:13" s="65" customFormat="1" ht="15.75" customHeight="1">
      <c r="A3" s="61"/>
      <c r="B3" s="62"/>
      <c r="C3" s="62" t="s">
        <v>74</v>
      </c>
      <c r="D3" s="62"/>
      <c r="E3" s="63"/>
      <c r="F3" s="64"/>
      <c r="G3" s="234" t="s">
        <v>1</v>
      </c>
      <c r="H3" s="234"/>
      <c r="I3" s="234"/>
      <c r="J3" s="234"/>
      <c r="K3" s="234"/>
      <c r="L3" s="63"/>
    </row>
    <row r="4" spans="1:13" s="65" customFormat="1" ht="15.75" customHeight="1">
      <c r="A4" s="63"/>
      <c r="B4" s="17"/>
      <c r="C4" s="17"/>
      <c r="D4" s="17"/>
      <c r="E4" s="17"/>
      <c r="F4" s="17"/>
      <c r="G4" s="235" t="s">
        <v>2</v>
      </c>
      <c r="H4" s="235"/>
      <c r="I4" s="235"/>
      <c r="J4" s="235"/>
      <c r="K4" s="235"/>
      <c r="L4" s="63"/>
    </row>
    <row r="5" spans="1:13" ht="20.25" customHeight="1">
      <c r="A5" s="241" t="s">
        <v>3</v>
      </c>
      <c r="B5" s="241"/>
      <c r="C5" s="236" t="s">
        <v>315</v>
      </c>
      <c r="D5" s="236"/>
      <c r="E5" s="236"/>
      <c r="F5" s="236"/>
      <c r="G5" s="236"/>
      <c r="H5" s="236"/>
      <c r="I5" s="236"/>
      <c r="J5" s="236"/>
      <c r="K5" s="237"/>
      <c r="L5"/>
      <c r="M5" s="5"/>
    </row>
    <row r="6" spans="1:13" ht="18">
      <c r="A6" s="241"/>
      <c r="B6" s="241"/>
      <c r="C6" s="127" t="s">
        <v>44</v>
      </c>
      <c r="D6" s="127" t="s">
        <v>45</v>
      </c>
      <c r="E6" s="127" t="s">
        <v>49</v>
      </c>
      <c r="F6" s="127" t="s">
        <v>52</v>
      </c>
      <c r="G6" s="127" t="s">
        <v>95</v>
      </c>
      <c r="H6" s="127" t="s">
        <v>97</v>
      </c>
      <c r="I6" s="127" t="s">
        <v>152</v>
      </c>
      <c r="J6" s="127" t="s">
        <v>172</v>
      </c>
      <c r="K6" s="127" t="s">
        <v>173</v>
      </c>
      <c r="L6"/>
      <c r="M6" s="5"/>
    </row>
    <row r="7" spans="1:13" ht="18">
      <c r="A7" s="242" t="s">
        <v>5</v>
      </c>
      <c r="B7" s="84" t="s">
        <v>9</v>
      </c>
      <c r="C7" s="85">
        <v>1425.346</v>
      </c>
      <c r="D7" s="85">
        <v>1362.9079999999999</v>
      </c>
      <c r="E7" s="85">
        <v>1552.4690000000001</v>
      </c>
      <c r="F7" s="85">
        <v>1469.54</v>
      </c>
      <c r="G7" s="85">
        <v>1491.74</v>
      </c>
      <c r="H7" s="86">
        <v>1458.915</v>
      </c>
      <c r="I7" s="86">
        <v>1473.4739199999999</v>
      </c>
      <c r="J7" s="86">
        <v>1477.3779266000001</v>
      </c>
      <c r="K7" s="86">
        <v>1447.7893999999999</v>
      </c>
      <c r="L7"/>
      <c r="M7" s="5"/>
    </row>
    <row r="8" spans="1:13" ht="18">
      <c r="A8" s="242"/>
      <c r="B8" s="84" t="s">
        <v>10</v>
      </c>
      <c r="C8" s="85">
        <v>4788.6120000000001</v>
      </c>
      <c r="D8" s="85">
        <v>4299.0780000000004</v>
      </c>
      <c r="E8" s="85">
        <v>5230.3270000000002</v>
      </c>
      <c r="F8" s="85">
        <v>5151.92</v>
      </c>
      <c r="G8" s="85">
        <v>5610.01</v>
      </c>
      <c r="H8" s="86">
        <v>5550.8779999999997</v>
      </c>
      <c r="I8" s="86">
        <v>5621.7097048653786</v>
      </c>
      <c r="J8" s="86">
        <v>5130.6247638061986</v>
      </c>
      <c r="K8" s="86">
        <v>5486.4720266912245</v>
      </c>
      <c r="L8"/>
      <c r="M8" s="5"/>
    </row>
    <row r="9" spans="1:13" ht="18">
      <c r="A9" s="242"/>
      <c r="B9" s="84" t="s">
        <v>11</v>
      </c>
      <c r="C9" s="87">
        <f t="shared" ref="C9:K9" si="0">C8/C7</f>
        <v>3.359613735892899</v>
      </c>
      <c r="D9" s="87">
        <f t="shared" si="0"/>
        <v>3.1543420392278869</v>
      </c>
      <c r="E9" s="87">
        <f t="shared" si="0"/>
        <v>3.3690379646872177</v>
      </c>
      <c r="F9" s="87">
        <f t="shared" si="0"/>
        <v>3.5058045374743116</v>
      </c>
      <c r="G9" s="87">
        <f t="shared" si="0"/>
        <v>3.7607156743132184</v>
      </c>
      <c r="H9" s="87">
        <f t="shared" si="0"/>
        <v>3.8047987716899203</v>
      </c>
      <c r="I9" s="87">
        <f t="shared" si="0"/>
        <v>3.8152760144308351</v>
      </c>
      <c r="J9" s="87">
        <f t="shared" si="0"/>
        <v>3.4727909977737976</v>
      </c>
      <c r="K9" s="87">
        <f t="shared" si="0"/>
        <v>3.7895511782937663</v>
      </c>
      <c r="L9"/>
      <c r="M9" s="5"/>
    </row>
    <row r="10" spans="1:13" ht="18">
      <c r="A10" s="242" t="s">
        <v>6</v>
      </c>
      <c r="B10" s="84" t="s">
        <v>9</v>
      </c>
      <c r="C10" s="85">
        <v>882.39499999999998</v>
      </c>
      <c r="D10" s="85">
        <v>891.58299999999997</v>
      </c>
      <c r="E10" s="85">
        <v>924.32100000000003</v>
      </c>
      <c r="F10" s="85">
        <v>954.18</v>
      </c>
      <c r="G10" s="85">
        <v>956.447</v>
      </c>
      <c r="H10" s="88">
        <v>957.65001298024174</v>
      </c>
      <c r="I10" s="88">
        <v>979.77594145852891</v>
      </c>
      <c r="J10" s="88">
        <v>985.56500000000005</v>
      </c>
      <c r="K10" s="86">
        <v>997.86500000000001</v>
      </c>
      <c r="L10"/>
      <c r="M10" s="5"/>
    </row>
    <row r="11" spans="1:13" ht="18">
      <c r="A11" s="242"/>
      <c r="B11" s="84" t="s">
        <v>10</v>
      </c>
      <c r="C11" s="85">
        <v>2145.2910000000002</v>
      </c>
      <c r="D11" s="85">
        <v>2231.5169999999998</v>
      </c>
      <c r="E11" s="85">
        <v>2336.6750000000002</v>
      </c>
      <c r="F11" s="85">
        <v>2555.84</v>
      </c>
      <c r="G11" s="85">
        <v>2713.6347559999995</v>
      </c>
      <c r="H11" s="88">
        <v>2835.6739905181653</v>
      </c>
      <c r="I11" s="88">
        <v>2999.7334189662297</v>
      </c>
      <c r="J11" s="88">
        <v>3106.3968</v>
      </c>
      <c r="K11" s="86">
        <v>3193.1680000000001</v>
      </c>
      <c r="L11"/>
      <c r="M11" s="5"/>
    </row>
    <row r="12" spans="1:13" ht="18">
      <c r="A12" s="242"/>
      <c r="B12" s="84" t="s">
        <v>11</v>
      </c>
      <c r="C12" s="89">
        <f t="shared" ref="C12:J12" si="1">C11/C10</f>
        <v>2.431213912136855</v>
      </c>
      <c r="D12" s="89">
        <f t="shared" si="1"/>
        <v>2.5028707366560377</v>
      </c>
      <c r="E12" s="89">
        <f t="shared" si="1"/>
        <v>2.5279908170429972</v>
      </c>
      <c r="F12" s="89">
        <f t="shared" si="1"/>
        <v>2.6785721771573501</v>
      </c>
      <c r="G12" s="89">
        <f t="shared" si="1"/>
        <v>2.8372034791263911</v>
      </c>
      <c r="H12" s="89">
        <f t="shared" si="1"/>
        <v>2.9610754994859181</v>
      </c>
      <c r="I12" s="89">
        <f t="shared" si="1"/>
        <v>3.0616524575003559</v>
      </c>
      <c r="J12" s="89">
        <f t="shared" si="1"/>
        <v>3.1518943956004928</v>
      </c>
      <c r="K12" s="89">
        <f>K11/K10</f>
        <v>3.2</v>
      </c>
      <c r="L12"/>
      <c r="M12" s="5"/>
    </row>
    <row r="13" spans="1:13" ht="18">
      <c r="A13" s="242" t="s">
        <v>89</v>
      </c>
      <c r="B13" s="84" t="s">
        <v>9</v>
      </c>
      <c r="C13" s="85">
        <v>762.37300000000005</v>
      </c>
      <c r="D13" s="85">
        <v>745.82299999999998</v>
      </c>
      <c r="E13" s="85">
        <v>740.15</v>
      </c>
      <c r="F13" s="85">
        <v>706.84</v>
      </c>
      <c r="G13" s="85">
        <v>703.99168976643421</v>
      </c>
      <c r="H13" s="88">
        <v>707.50531602570061</v>
      </c>
      <c r="I13" s="88">
        <v>711.06700000000001</v>
      </c>
      <c r="J13" s="88">
        <v>716.97799999999995</v>
      </c>
      <c r="K13" s="86">
        <v>711.37699999999995</v>
      </c>
      <c r="L13"/>
      <c r="M13" s="5"/>
    </row>
    <row r="14" spans="1:13" ht="18">
      <c r="A14" s="242"/>
      <c r="B14" s="84" t="s">
        <v>10</v>
      </c>
      <c r="C14" s="85">
        <v>1975.625</v>
      </c>
      <c r="D14" s="85">
        <v>1736.8489999999999</v>
      </c>
      <c r="E14" s="85">
        <v>1856.191</v>
      </c>
      <c r="F14" s="85">
        <v>1949</v>
      </c>
      <c r="G14" s="85">
        <v>2005.665402298903</v>
      </c>
      <c r="H14" s="88">
        <v>2185.2885965517803</v>
      </c>
      <c r="I14" s="88">
        <v>2127.2759999999998</v>
      </c>
      <c r="J14" s="88">
        <v>2144.5680000000002</v>
      </c>
      <c r="K14" s="86">
        <v>2098.5621499999997</v>
      </c>
      <c r="L14"/>
      <c r="M14" s="5"/>
    </row>
    <row r="15" spans="1:13" ht="18">
      <c r="A15" s="242"/>
      <c r="B15" s="84" t="s">
        <v>11</v>
      </c>
      <c r="C15" s="89">
        <f t="shared" ref="C15:J15" si="2">C14/C13</f>
        <v>2.5914152258802448</v>
      </c>
      <c r="D15" s="89">
        <f t="shared" si="2"/>
        <v>2.3287683538855735</v>
      </c>
      <c r="E15" s="89">
        <f t="shared" si="2"/>
        <v>2.5078578666486524</v>
      </c>
      <c r="F15" s="89">
        <f t="shared" si="2"/>
        <v>2.757342538622602</v>
      </c>
      <c r="G15" s="89">
        <f t="shared" si="2"/>
        <v>2.8489901677167948</v>
      </c>
      <c r="H15" s="89">
        <f t="shared" si="2"/>
        <v>3.0887239248282881</v>
      </c>
      <c r="I15" s="89">
        <f t="shared" si="2"/>
        <v>2.9916674518716238</v>
      </c>
      <c r="J15" s="89">
        <f t="shared" si="2"/>
        <v>2.9911210664762384</v>
      </c>
      <c r="K15" s="89">
        <f>K14/K13</f>
        <v>2.9499999999999997</v>
      </c>
      <c r="L15"/>
      <c r="M15" s="5"/>
    </row>
    <row r="16" spans="1:13" ht="18">
      <c r="A16" s="242" t="s">
        <v>7</v>
      </c>
      <c r="B16" s="84" t="s">
        <v>9</v>
      </c>
      <c r="C16" s="85">
        <v>28.053000000000001</v>
      </c>
      <c r="D16" s="85">
        <v>28.367999999999999</v>
      </c>
      <c r="E16" s="85">
        <v>27.385999999999999</v>
      </c>
      <c r="F16" s="85">
        <v>24.648</v>
      </c>
      <c r="G16" s="85">
        <v>24.40851336466023</v>
      </c>
      <c r="H16" s="88">
        <v>24.403762358442449</v>
      </c>
      <c r="I16" s="88">
        <v>21.861718248332608</v>
      </c>
      <c r="J16" s="88">
        <v>23.134</v>
      </c>
      <c r="K16" s="86">
        <v>22.344000000000001</v>
      </c>
      <c r="L16"/>
      <c r="M16" s="5"/>
    </row>
    <row r="17" spans="1:13" ht="18">
      <c r="A17" s="242"/>
      <c r="B17" s="84" t="s">
        <v>10</v>
      </c>
      <c r="C17" s="85">
        <v>37.353999999999999</v>
      </c>
      <c r="D17" s="85">
        <v>32.805999999999997</v>
      </c>
      <c r="E17" s="85">
        <v>30.51</v>
      </c>
      <c r="F17" s="85">
        <v>27.154</v>
      </c>
      <c r="G17" s="85">
        <v>30.54960283285989</v>
      </c>
      <c r="H17" s="88">
        <v>31.1466725105414</v>
      </c>
      <c r="I17" s="88">
        <v>29.433321339688646</v>
      </c>
      <c r="J17" s="88">
        <v>32.156259999999996</v>
      </c>
      <c r="K17" s="86">
        <v>31.281599999999997</v>
      </c>
      <c r="L17"/>
      <c r="M17" s="5"/>
    </row>
    <row r="18" spans="1:13" ht="18">
      <c r="A18" s="242"/>
      <c r="B18" s="84" t="s">
        <v>11</v>
      </c>
      <c r="C18" s="89">
        <f t="shared" ref="C18:J18" si="3">C17/C16</f>
        <v>1.3315509927636973</v>
      </c>
      <c r="D18" s="89">
        <f t="shared" si="3"/>
        <v>1.1564438804286519</v>
      </c>
      <c r="E18" s="89">
        <f t="shared" si="3"/>
        <v>1.1140728839553058</v>
      </c>
      <c r="F18" s="89">
        <f t="shared" si="3"/>
        <v>1.101671535215839</v>
      </c>
      <c r="G18" s="89">
        <f t="shared" si="3"/>
        <v>1.2515962105701617</v>
      </c>
      <c r="H18" s="89">
        <f t="shared" si="3"/>
        <v>1.2763061716902127</v>
      </c>
      <c r="I18" s="89">
        <f t="shared" si="3"/>
        <v>1.3463407132663749</v>
      </c>
      <c r="J18" s="89">
        <f t="shared" si="3"/>
        <v>1.39</v>
      </c>
      <c r="K18" s="89">
        <f>K17/K16</f>
        <v>1.4</v>
      </c>
      <c r="L18"/>
      <c r="M18" s="5"/>
    </row>
    <row r="19" spans="1:13" ht="18">
      <c r="A19" s="242" t="s">
        <v>8</v>
      </c>
      <c r="B19" s="84" t="s">
        <v>9</v>
      </c>
      <c r="C19" s="85">
        <v>268.05</v>
      </c>
      <c r="D19" s="85">
        <v>266.79899999999998</v>
      </c>
      <c r="E19" s="85">
        <v>263.596</v>
      </c>
      <c r="F19" s="85">
        <v>263.49700000000001</v>
      </c>
      <c r="G19" s="85">
        <v>263.26090484093407</v>
      </c>
      <c r="H19" s="90">
        <v>262.54670047899782</v>
      </c>
      <c r="I19" s="90">
        <v>265.40100000000001</v>
      </c>
      <c r="J19" s="90">
        <v>267.07100000000003</v>
      </c>
      <c r="K19" s="86">
        <v>275.94499999999999</v>
      </c>
      <c r="L19"/>
      <c r="M19" s="5"/>
    </row>
    <row r="20" spans="1:13" ht="18">
      <c r="A20" s="242"/>
      <c r="B20" s="84" t="s">
        <v>10</v>
      </c>
      <c r="C20" s="85">
        <v>308.488</v>
      </c>
      <c r="D20" s="85">
        <v>302.39699999999999</v>
      </c>
      <c r="E20" s="85">
        <v>306.70400000000001</v>
      </c>
      <c r="F20" s="85">
        <v>313.98700000000002</v>
      </c>
      <c r="G20" s="85">
        <v>314.22505791152292</v>
      </c>
      <c r="H20" s="88">
        <v>320.9525155106038</v>
      </c>
      <c r="I20" s="88">
        <v>326.44322999999997</v>
      </c>
      <c r="J20" s="88">
        <v>339.46189847301906</v>
      </c>
      <c r="K20" s="86">
        <v>355.75413149069249</v>
      </c>
      <c r="L20"/>
      <c r="M20" s="5"/>
    </row>
    <row r="21" spans="1:13" ht="18">
      <c r="A21" s="242"/>
      <c r="B21" s="84" t="s">
        <v>11</v>
      </c>
      <c r="C21" s="89">
        <f t="shared" ref="C21:J21" si="4">C20/C19</f>
        <v>1.1508599141951128</v>
      </c>
      <c r="D21" s="89">
        <f t="shared" si="4"/>
        <v>1.1334262872049745</v>
      </c>
      <c r="E21" s="89">
        <f t="shared" si="4"/>
        <v>1.163538141701695</v>
      </c>
      <c r="F21" s="89">
        <f t="shared" si="4"/>
        <v>1.1916150848017246</v>
      </c>
      <c r="G21" s="89">
        <f t="shared" si="4"/>
        <v>1.193588003890597</v>
      </c>
      <c r="H21" s="89">
        <f t="shared" si="4"/>
        <v>1.2224587660977979</v>
      </c>
      <c r="I21" s="89">
        <f t="shared" si="4"/>
        <v>1.2299999999999998</v>
      </c>
      <c r="J21" s="89">
        <f t="shared" si="4"/>
        <v>1.271054882308521</v>
      </c>
      <c r="K21" s="89">
        <f>K20/K19</f>
        <v>1.2892211545441754</v>
      </c>
      <c r="L21"/>
      <c r="M21" s="5"/>
    </row>
    <row r="22" spans="1:13" ht="20.25" customHeight="1">
      <c r="A22" s="242" t="s">
        <v>131</v>
      </c>
      <c r="B22" s="84" t="s">
        <v>9</v>
      </c>
      <c r="C22" s="85">
        <v>10.819000000000001</v>
      </c>
      <c r="D22" s="85">
        <v>10.842000000000001</v>
      </c>
      <c r="E22" s="85">
        <v>11.07</v>
      </c>
      <c r="F22" s="85">
        <v>10.295999999999999</v>
      </c>
      <c r="G22" s="85">
        <v>10.311338673650646</v>
      </c>
      <c r="H22" s="88">
        <v>10.36855383233703</v>
      </c>
      <c r="I22" s="88">
        <v>13.874731884567032</v>
      </c>
      <c r="J22" s="88">
        <v>16.123000000000001</v>
      </c>
      <c r="K22" s="86">
        <v>17.677</v>
      </c>
      <c r="L22" t="s">
        <v>74</v>
      </c>
      <c r="M22" s="5"/>
    </row>
    <row r="23" spans="1:13" ht="18">
      <c r="A23" s="242"/>
      <c r="B23" s="84" t="s">
        <v>10</v>
      </c>
      <c r="C23" s="85">
        <v>10.87</v>
      </c>
      <c r="D23" s="85">
        <v>11.64</v>
      </c>
      <c r="E23" s="85">
        <v>12.016999999999999</v>
      </c>
      <c r="F23" s="85">
        <v>11.472</v>
      </c>
      <c r="G23" s="85">
        <v>11.464159173384186</v>
      </c>
      <c r="H23" s="88">
        <v>11.723591202772873</v>
      </c>
      <c r="I23" s="88">
        <v>15.917139835105534</v>
      </c>
      <c r="J23" s="88">
        <v>19.290065322800817</v>
      </c>
      <c r="K23" s="86">
        <v>21.572306295687714</v>
      </c>
      <c r="L23"/>
      <c r="M23" s="5"/>
    </row>
    <row r="24" spans="1:13" ht="18">
      <c r="A24" s="242"/>
      <c r="B24" s="84" t="s">
        <v>11</v>
      </c>
      <c r="C24" s="89">
        <f t="shared" ref="C24:J24" si="5">C23/C22</f>
        <v>1.0047139291986318</v>
      </c>
      <c r="D24" s="89">
        <f t="shared" si="5"/>
        <v>1.0736026563364693</v>
      </c>
      <c r="E24" s="89">
        <f t="shared" si="5"/>
        <v>1.0855465221318878</v>
      </c>
      <c r="F24" s="89">
        <f t="shared" si="5"/>
        <v>1.1142191142191142</v>
      </c>
      <c r="G24" s="89">
        <f t="shared" si="5"/>
        <v>1.1118012448450976</v>
      </c>
      <c r="H24" s="89">
        <f t="shared" si="5"/>
        <v>1.1306872098411456</v>
      </c>
      <c r="I24" s="89">
        <f t="shared" si="5"/>
        <v>1.1472034175168666</v>
      </c>
      <c r="J24" s="89">
        <f t="shared" si="5"/>
        <v>1.1964315154004104</v>
      </c>
      <c r="K24" s="89">
        <f>K23/K22</f>
        <v>1.2203601457084186</v>
      </c>
      <c r="L24"/>
      <c r="M24" s="5"/>
    </row>
    <row r="25" spans="1:13" ht="18">
      <c r="A25" s="240" t="s">
        <v>12</v>
      </c>
      <c r="B25" s="240"/>
      <c r="C25" s="92">
        <f>C7+C10+C13+C16+C19+C22</f>
        <v>3377.0360000000001</v>
      </c>
      <c r="D25" s="92">
        <f t="shared" ref="D25:J25" si="6">D7+D10+D13+D16+D19+D22</f>
        <v>3306.3229999999999</v>
      </c>
      <c r="E25" s="92">
        <f t="shared" si="6"/>
        <v>3518.9920000000002</v>
      </c>
      <c r="F25" s="92">
        <f t="shared" si="6"/>
        <v>3429.0009999999997</v>
      </c>
      <c r="G25" s="92">
        <f t="shared" si="6"/>
        <v>3450.1594466456791</v>
      </c>
      <c r="H25" s="92">
        <f t="shared" si="6"/>
        <v>3421.3893456757196</v>
      </c>
      <c r="I25" s="92">
        <f t="shared" si="6"/>
        <v>3465.4543115914284</v>
      </c>
      <c r="J25" s="92">
        <f t="shared" si="6"/>
        <v>3486.2489266000002</v>
      </c>
      <c r="K25" s="92">
        <f>K7+K10+K13+K16+K19+K22</f>
        <v>3472.9974000000002</v>
      </c>
      <c r="L25"/>
      <c r="M25" s="5"/>
    </row>
    <row r="26" spans="1:13" ht="18">
      <c r="A26" s="240" t="s">
        <v>13</v>
      </c>
      <c r="B26" s="240"/>
      <c r="C26" s="92">
        <f t="shared" ref="C26:E26" si="7">SUM(C8,C11,C14,C17,C20,C23)</f>
        <v>9266.24</v>
      </c>
      <c r="D26" s="92">
        <f t="shared" si="7"/>
        <v>8614.2870000000003</v>
      </c>
      <c r="E26" s="92">
        <f t="shared" si="7"/>
        <v>9772.4240000000009</v>
      </c>
      <c r="F26" s="92">
        <f t="shared" ref="F26:K26" si="8">SUM(F8,F11,F14,F17,F20,F23)</f>
        <v>10009.373</v>
      </c>
      <c r="G26" s="92">
        <f t="shared" si="8"/>
        <v>10685.548978216668</v>
      </c>
      <c r="H26" s="92">
        <f t="shared" si="8"/>
        <v>10935.663366293864</v>
      </c>
      <c r="I26" s="92">
        <f t="shared" si="8"/>
        <v>11120.512815006405</v>
      </c>
      <c r="J26" s="92">
        <f t="shared" si="8"/>
        <v>10772.497787602018</v>
      </c>
      <c r="K26" s="92">
        <f t="shared" si="8"/>
        <v>11186.810214477604</v>
      </c>
      <c r="L26"/>
      <c r="M26" s="5"/>
    </row>
    <row r="27" spans="1:13" ht="18">
      <c r="A27" s="240" t="s">
        <v>11</v>
      </c>
      <c r="B27" s="240"/>
      <c r="C27" s="92">
        <f t="shared" ref="C27:J27" si="9">C26/C25</f>
        <v>2.7438973111331948</v>
      </c>
      <c r="D27" s="92">
        <f t="shared" si="9"/>
        <v>2.6053978997212313</v>
      </c>
      <c r="E27" s="92">
        <f t="shared" si="9"/>
        <v>2.7770520649094967</v>
      </c>
      <c r="F27" s="92">
        <f t="shared" si="9"/>
        <v>2.9190347276072535</v>
      </c>
      <c r="G27" s="92">
        <f t="shared" si="9"/>
        <v>3.0971174357189182</v>
      </c>
      <c r="H27" s="92">
        <f t="shared" si="9"/>
        <v>3.1962639329883356</v>
      </c>
      <c r="I27" s="92">
        <f t="shared" si="9"/>
        <v>3.2089624664246608</v>
      </c>
      <c r="J27" s="92">
        <f t="shared" si="9"/>
        <v>3.0899967312741512</v>
      </c>
      <c r="K27" s="92">
        <f>K26/K25</f>
        <v>3.2210822312961143</v>
      </c>
      <c r="L27"/>
      <c r="M27" s="5"/>
    </row>
    <row r="28" spans="1:13" s="56" customFormat="1" ht="12.75">
      <c r="A28" s="243" t="s">
        <v>174</v>
      </c>
      <c r="B28" s="243"/>
      <c r="C28" s="243"/>
      <c r="D28" s="243"/>
      <c r="E28" s="243"/>
      <c r="F28" s="54"/>
      <c r="G28" s="54"/>
      <c r="H28" s="54"/>
      <c r="I28" s="54"/>
      <c r="J28" s="238" t="s">
        <v>212</v>
      </c>
      <c r="K28" s="238"/>
      <c r="L28" s="55"/>
    </row>
    <row r="29" spans="1:13" ht="19.5" customHeight="1">
      <c r="A29" s="239"/>
      <c r="B29" s="239"/>
      <c r="C29" s="48"/>
      <c r="D29" s="48"/>
      <c r="E29" s="48"/>
      <c r="F29" s="49"/>
      <c r="G29"/>
      <c r="H29"/>
      <c r="I29"/>
      <c r="J29"/>
      <c r="K29"/>
      <c r="L29"/>
      <c r="M29" s="5"/>
    </row>
    <row r="30" spans="1:13" ht="23.25" customHeight="1">
      <c r="A30" s="7"/>
      <c r="C30" s="8"/>
      <c r="D30" s="8"/>
      <c r="E30" s="8"/>
      <c r="F30" s="8"/>
      <c r="M30" s="5"/>
    </row>
    <row r="31" spans="1:13" ht="19.5" customHeight="1">
      <c r="C31" s="9"/>
      <c r="D31" s="9"/>
      <c r="E31" s="9"/>
      <c r="F31" s="9"/>
      <c r="G31" s="9"/>
      <c r="H31" s="9"/>
      <c r="I31" s="9"/>
      <c r="J31" s="9"/>
      <c r="M31" s="5"/>
    </row>
    <row r="32" spans="1:13">
      <c r="C32" s="9"/>
      <c r="D32" s="9"/>
      <c r="E32" s="9"/>
      <c r="F32" s="9"/>
      <c r="G32" s="9"/>
      <c r="H32" s="9"/>
      <c r="I32" s="9"/>
      <c r="J32" s="9"/>
      <c r="M32" s="5"/>
    </row>
    <row r="33" spans="3:13">
      <c r="C33" s="6"/>
      <c r="F33" s="10"/>
      <c r="M33" s="5"/>
    </row>
    <row r="34" spans="3:13">
      <c r="C34" s="6"/>
      <c r="F34" s="10"/>
      <c r="M34" s="5"/>
    </row>
    <row r="35" spans="3:13">
      <c r="C35" s="6"/>
      <c r="F35" s="10"/>
      <c r="M35" s="5"/>
    </row>
    <row r="36" spans="3:13">
      <c r="C36" s="6"/>
      <c r="F36" s="10"/>
      <c r="M36" s="5"/>
    </row>
    <row r="37" spans="3:13">
      <c r="C37" s="6"/>
      <c r="F37" s="10"/>
      <c r="M37" s="5"/>
    </row>
    <row r="38" spans="3:13">
      <c r="C38" s="6"/>
      <c r="F38" s="10"/>
      <c r="M38" s="5"/>
    </row>
    <row r="39" spans="3:13">
      <c r="C39" s="6"/>
      <c r="F39" s="10"/>
      <c r="M39" s="5"/>
    </row>
    <row r="40" spans="3:13">
      <c r="C40" s="6"/>
      <c r="F40" s="10"/>
      <c r="M40" s="5"/>
    </row>
    <row r="41" spans="3:13">
      <c r="C41" s="6"/>
      <c r="F41" s="10"/>
      <c r="M41" s="5"/>
    </row>
    <row r="42" spans="3:13">
      <c r="C42" s="6"/>
      <c r="F42" s="10"/>
      <c r="M42" s="5"/>
    </row>
    <row r="43" spans="3:13">
      <c r="C43" s="6"/>
      <c r="F43" s="10"/>
      <c r="M43" s="5"/>
    </row>
    <row r="44" spans="3:13">
      <c r="C44" s="6"/>
      <c r="F44" s="10"/>
      <c r="M44" s="5"/>
    </row>
    <row r="45" spans="3:13">
      <c r="C45" s="6"/>
      <c r="F45" s="10"/>
      <c r="M45" s="5"/>
    </row>
    <row r="46" spans="3:13">
      <c r="C46" s="6"/>
      <c r="F46" s="10"/>
      <c r="M46" s="5"/>
    </row>
    <row r="47" spans="3:13">
      <c r="C47" s="6"/>
      <c r="F47" s="10"/>
      <c r="M47" s="5"/>
    </row>
    <row r="48" spans="3:13">
      <c r="C48" s="6"/>
      <c r="F48" s="10"/>
      <c r="M48" s="5"/>
    </row>
    <row r="49" spans="3:13">
      <c r="C49" s="6"/>
      <c r="F49" s="10"/>
      <c r="M49" s="5"/>
    </row>
    <row r="50" spans="3:13">
      <c r="C50" s="6"/>
      <c r="F50" s="10"/>
      <c r="M50" s="5"/>
    </row>
    <row r="51" spans="3:13">
      <c r="C51" s="6"/>
      <c r="F51" s="10"/>
      <c r="M51" s="5"/>
    </row>
    <row r="52" spans="3:13">
      <c r="C52" s="6"/>
      <c r="F52" s="10"/>
      <c r="M52" s="5"/>
    </row>
    <row r="53" spans="3:13">
      <c r="C53" s="6"/>
      <c r="D53" s="6"/>
      <c r="E53" s="6"/>
      <c r="F53" s="6"/>
      <c r="G53" s="6"/>
      <c r="H53" s="6"/>
      <c r="I53" s="6"/>
      <c r="J53" s="6"/>
      <c r="M53" s="5"/>
    </row>
    <row r="54" spans="3:13">
      <c r="C54" s="6"/>
      <c r="D54" s="6"/>
      <c r="E54" s="6"/>
      <c r="F54" s="6"/>
      <c r="G54" s="6"/>
      <c r="H54" s="6"/>
      <c r="I54" s="6"/>
      <c r="J54" s="6"/>
      <c r="M54" s="5"/>
    </row>
    <row r="55" spans="3:13">
      <c r="C55" s="6"/>
      <c r="D55" s="6"/>
      <c r="E55" s="6"/>
      <c r="F55" s="6"/>
      <c r="G55" s="6"/>
      <c r="H55" s="6"/>
      <c r="I55" s="6"/>
      <c r="J55" s="6"/>
      <c r="M55" s="5"/>
    </row>
    <row r="56" spans="3:13">
      <c r="C56" s="6"/>
      <c r="D56" s="6"/>
      <c r="E56" s="6"/>
      <c r="F56" s="6"/>
      <c r="G56" s="6"/>
      <c r="H56" s="6"/>
      <c r="I56" s="6"/>
      <c r="J56" s="6"/>
      <c r="M56" s="5"/>
    </row>
    <row r="57" spans="3:13">
      <c r="C57" s="6"/>
      <c r="D57" s="6"/>
      <c r="E57" s="6"/>
      <c r="F57" s="6"/>
      <c r="G57" s="6"/>
      <c r="H57" s="6"/>
      <c r="I57" s="6"/>
      <c r="J57" s="6"/>
      <c r="M57" s="5"/>
    </row>
    <row r="58" spans="3:13">
      <c r="C58" s="6"/>
      <c r="D58" s="6"/>
      <c r="E58" s="6"/>
      <c r="F58" s="6"/>
      <c r="G58" s="6"/>
      <c r="H58" s="6"/>
      <c r="I58" s="6"/>
      <c r="J58" s="6"/>
      <c r="M58" s="5"/>
    </row>
    <row r="59" spans="3:13">
      <c r="C59" s="6"/>
      <c r="D59" s="6"/>
      <c r="E59" s="6"/>
      <c r="F59" s="6"/>
      <c r="G59" s="6"/>
      <c r="H59" s="6"/>
      <c r="I59" s="6"/>
      <c r="J59" s="6"/>
      <c r="M59" s="5"/>
    </row>
    <row r="60" spans="3:13">
      <c r="C60" s="6"/>
      <c r="D60" s="6"/>
      <c r="E60" s="6"/>
      <c r="F60" s="6"/>
      <c r="G60" s="6"/>
      <c r="H60" s="6"/>
      <c r="I60" s="6"/>
      <c r="J60" s="6"/>
      <c r="M60" s="5"/>
    </row>
    <row r="61" spans="3:13">
      <c r="C61" s="6"/>
      <c r="D61" s="6"/>
      <c r="E61" s="6"/>
      <c r="F61" s="6"/>
      <c r="G61" s="6"/>
      <c r="H61" s="6"/>
      <c r="I61" s="6"/>
      <c r="J61" s="6"/>
      <c r="M61" s="5"/>
    </row>
    <row r="62" spans="3:13">
      <c r="C62" s="6"/>
      <c r="D62" s="6"/>
      <c r="E62" s="6"/>
      <c r="F62" s="6"/>
      <c r="G62" s="6"/>
      <c r="H62" s="6"/>
      <c r="I62" s="6"/>
      <c r="J62" s="6"/>
      <c r="M62" s="5"/>
    </row>
    <row r="63" spans="3:13">
      <c r="C63" s="6"/>
      <c r="D63" s="6"/>
      <c r="E63" s="6"/>
      <c r="F63" s="6"/>
      <c r="G63" s="6"/>
      <c r="H63" s="6"/>
      <c r="I63" s="6"/>
      <c r="J63" s="6"/>
      <c r="M63" s="5"/>
    </row>
    <row r="64" spans="3:13">
      <c r="C64" s="6"/>
      <c r="D64" s="6"/>
      <c r="E64" s="6"/>
      <c r="F64" s="6"/>
      <c r="G64" s="6"/>
      <c r="H64" s="6"/>
      <c r="I64" s="6"/>
      <c r="J64" s="6"/>
      <c r="M64" s="5"/>
    </row>
    <row r="65" spans="3:13">
      <c r="C65" s="6"/>
      <c r="D65" s="6"/>
      <c r="E65" s="6"/>
      <c r="F65" s="6"/>
      <c r="G65" s="6"/>
      <c r="H65" s="6"/>
      <c r="I65" s="6"/>
      <c r="J65" s="6"/>
      <c r="M65" s="5"/>
    </row>
    <row r="66" spans="3:13">
      <c r="C66" s="6"/>
      <c r="D66" s="6"/>
      <c r="E66" s="6"/>
      <c r="F66" s="6"/>
      <c r="G66" s="6"/>
      <c r="H66" s="6"/>
      <c r="I66" s="6"/>
      <c r="J66" s="6"/>
      <c r="M66" s="5"/>
    </row>
    <row r="67" spans="3:13">
      <c r="C67" s="6"/>
      <c r="D67" s="6"/>
      <c r="E67" s="6"/>
      <c r="F67" s="6"/>
      <c r="G67" s="6"/>
      <c r="H67" s="6"/>
      <c r="I67" s="6"/>
      <c r="J67" s="6"/>
      <c r="M67" s="5"/>
    </row>
    <row r="68" spans="3:13">
      <c r="C68" s="6"/>
      <c r="D68" s="6"/>
      <c r="E68" s="6"/>
      <c r="F68" s="6"/>
      <c r="G68" s="6"/>
      <c r="H68" s="6"/>
      <c r="I68" s="6"/>
      <c r="J68" s="6"/>
      <c r="M68" s="5"/>
    </row>
    <row r="69" spans="3:13">
      <c r="C69" s="6"/>
      <c r="D69" s="6"/>
      <c r="E69" s="6"/>
      <c r="F69" s="6"/>
      <c r="G69" s="6"/>
      <c r="H69" s="6"/>
      <c r="I69" s="6"/>
      <c r="J69" s="6"/>
      <c r="M69" s="5"/>
    </row>
    <row r="70" spans="3:13">
      <c r="C70" s="6"/>
      <c r="D70" s="6"/>
      <c r="E70" s="6"/>
      <c r="F70" s="6"/>
      <c r="G70" s="6"/>
      <c r="H70" s="6"/>
      <c r="I70" s="6"/>
      <c r="J70" s="6"/>
      <c r="M70" s="5"/>
    </row>
    <row r="71" spans="3:13">
      <c r="C71" s="6"/>
      <c r="D71" s="6"/>
      <c r="E71" s="6"/>
      <c r="F71" s="6"/>
      <c r="G71" s="6"/>
      <c r="H71" s="6"/>
      <c r="I71" s="6"/>
      <c r="J71" s="6"/>
      <c r="M71" s="5"/>
    </row>
    <row r="72" spans="3:13">
      <c r="C72" s="6"/>
      <c r="D72" s="6"/>
      <c r="E72" s="6"/>
      <c r="F72" s="6"/>
      <c r="G72" s="6"/>
      <c r="H72" s="6"/>
      <c r="I72" s="6"/>
      <c r="J72" s="6"/>
      <c r="M72" s="5"/>
    </row>
    <row r="73" spans="3:13">
      <c r="C73" s="6"/>
      <c r="D73" s="6"/>
      <c r="E73" s="6"/>
      <c r="F73" s="6"/>
      <c r="G73" s="6"/>
      <c r="H73" s="6"/>
      <c r="I73" s="6"/>
      <c r="J73" s="6"/>
      <c r="M73" s="5"/>
    </row>
    <row r="74" spans="3:13">
      <c r="C74" s="6"/>
      <c r="D74" s="6"/>
      <c r="E74" s="6"/>
      <c r="F74" s="6"/>
      <c r="G74" s="6"/>
      <c r="H74" s="6"/>
      <c r="I74" s="6"/>
      <c r="J74" s="6"/>
      <c r="M74" s="5"/>
    </row>
    <row r="75" spans="3:13">
      <c r="C75" s="6"/>
      <c r="D75" s="6"/>
      <c r="E75" s="6"/>
      <c r="F75" s="6"/>
      <c r="G75" s="6"/>
      <c r="H75" s="6"/>
      <c r="I75" s="6"/>
      <c r="J75" s="6"/>
      <c r="M75" s="5"/>
    </row>
    <row r="76" spans="3:13">
      <c r="C76" s="6"/>
      <c r="D76" s="6"/>
      <c r="E76" s="6"/>
      <c r="F76" s="6"/>
      <c r="G76" s="6"/>
      <c r="H76" s="6"/>
      <c r="I76" s="6"/>
      <c r="J76" s="6"/>
      <c r="M76" s="5"/>
    </row>
    <row r="77" spans="3:13">
      <c r="C77" s="6"/>
      <c r="D77" s="6"/>
      <c r="E77" s="6"/>
      <c r="F77" s="6"/>
      <c r="G77" s="6"/>
      <c r="H77" s="6"/>
      <c r="I77" s="6"/>
      <c r="J77" s="6"/>
      <c r="M77" s="5"/>
    </row>
    <row r="78" spans="3:13">
      <c r="C78" s="6"/>
      <c r="F78" s="10"/>
      <c r="M78" s="5"/>
    </row>
    <row r="79" spans="3:13">
      <c r="C79" s="6"/>
      <c r="F79" s="10"/>
      <c r="M79" s="5"/>
    </row>
    <row r="80" spans="3:13">
      <c r="C80" s="6"/>
      <c r="F80" s="10"/>
      <c r="M80" s="5"/>
    </row>
    <row r="81" spans="3:13">
      <c r="C81" s="6"/>
      <c r="F81" s="10"/>
      <c r="M81" s="5"/>
    </row>
  </sheetData>
  <mergeCells count="18">
    <mergeCell ref="J28:K28"/>
    <mergeCell ref="A29:B29"/>
    <mergeCell ref="A27:B27"/>
    <mergeCell ref="A25:B25"/>
    <mergeCell ref="A5:B6"/>
    <mergeCell ref="A7:A9"/>
    <mergeCell ref="A10:A12"/>
    <mergeCell ref="A26:B26"/>
    <mergeCell ref="A13:A15"/>
    <mergeCell ref="A16:A18"/>
    <mergeCell ref="A19:A21"/>
    <mergeCell ref="A22:A24"/>
    <mergeCell ref="A28:E28"/>
    <mergeCell ref="A1:K1"/>
    <mergeCell ref="G2:K2"/>
    <mergeCell ref="G3:K3"/>
    <mergeCell ref="G4:K4"/>
    <mergeCell ref="C5:K5"/>
  </mergeCells>
  <printOptions horizontalCentered="1"/>
  <pageMargins left="0.6" right="0.6" top="0.77" bottom="0.77" header="0.25" footer="0.25"/>
  <pageSetup paperSize="138" scale="7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view="pageBreakPreview" zoomScale="115" zoomScaleNormal="100" zoomScaleSheetLayoutView="115" workbookViewId="0">
      <selection sqref="A1:M1"/>
    </sheetView>
  </sheetViews>
  <sheetFormatPr defaultColWidth="9.140625" defaultRowHeight="15"/>
  <cols>
    <col min="1" max="1" width="31.42578125" bestFit="1" customWidth="1"/>
    <col min="2" max="2" width="10.7109375" customWidth="1"/>
    <col min="3" max="3" width="11.5703125" customWidth="1"/>
    <col min="4" max="15" width="14.7109375" customWidth="1"/>
    <col min="16" max="18" width="18.7109375" customWidth="1"/>
  </cols>
  <sheetData>
    <row r="1" spans="1:17" ht="32.25" customHeight="1">
      <c r="A1" s="245" t="s">
        <v>170</v>
      </c>
      <c r="B1" s="245"/>
      <c r="C1" s="245"/>
      <c r="D1" s="245"/>
      <c r="E1" s="245"/>
      <c r="F1" s="245"/>
      <c r="G1" s="245"/>
      <c r="H1" s="245"/>
      <c r="I1" s="245"/>
      <c r="J1" s="245"/>
      <c r="K1" s="245"/>
      <c r="L1" s="245"/>
      <c r="M1" s="245"/>
    </row>
    <row r="2" spans="1:17" s="66" customFormat="1" ht="24" customHeight="1">
      <c r="A2" s="255" t="s">
        <v>37</v>
      </c>
      <c r="B2" s="260" t="s">
        <v>4</v>
      </c>
      <c r="C2" s="260"/>
      <c r="D2" s="260"/>
      <c r="E2" s="260"/>
      <c r="F2" s="260"/>
      <c r="G2" s="260"/>
      <c r="H2" s="260"/>
      <c r="I2" s="260"/>
      <c r="J2" s="260"/>
      <c r="K2" s="255" t="s">
        <v>107</v>
      </c>
      <c r="L2" s="255"/>
    </row>
    <row r="3" spans="1:17" s="66" customFormat="1" ht="28.5" customHeight="1">
      <c r="A3" s="255"/>
      <c r="B3" s="160" t="s">
        <v>39</v>
      </c>
      <c r="C3" s="160" t="s">
        <v>44</v>
      </c>
      <c r="D3" s="160" t="s">
        <v>45</v>
      </c>
      <c r="E3" s="160" t="s">
        <v>48</v>
      </c>
      <c r="F3" s="160" t="s">
        <v>52</v>
      </c>
      <c r="G3" s="160" t="s">
        <v>95</v>
      </c>
      <c r="H3" s="160" t="s">
        <v>97</v>
      </c>
      <c r="I3" s="160" t="s">
        <v>129</v>
      </c>
      <c r="J3" s="160" t="s">
        <v>187</v>
      </c>
      <c r="K3" s="160" t="s">
        <v>157</v>
      </c>
      <c r="L3" s="160" t="s">
        <v>188</v>
      </c>
    </row>
    <row r="4" spans="1:17" s="66" customFormat="1" ht="27.75" customHeight="1">
      <c r="A4" s="145" t="s">
        <v>82</v>
      </c>
      <c r="B4" s="178">
        <v>232188</v>
      </c>
      <c r="C4" s="178">
        <v>298677</v>
      </c>
      <c r="D4" s="178">
        <v>258913.9</v>
      </c>
      <c r="E4" s="178">
        <v>324977.40000000002</v>
      </c>
      <c r="F4" s="178">
        <v>340144.95</v>
      </c>
      <c r="G4" s="176">
        <v>345227</v>
      </c>
      <c r="H4" s="177">
        <v>400541.03</v>
      </c>
      <c r="I4" s="177">
        <v>376622.68</v>
      </c>
      <c r="J4" s="178">
        <v>227871.92</v>
      </c>
      <c r="K4" s="181">
        <v>183718.22</v>
      </c>
      <c r="L4" s="181">
        <v>178031.9</v>
      </c>
    </row>
    <row r="5" spans="1:17" ht="18">
      <c r="A5" s="145" t="s">
        <v>130</v>
      </c>
      <c r="B5" s="178">
        <v>7290</v>
      </c>
      <c r="C5" s="178">
        <v>9151</v>
      </c>
      <c r="D5" s="31">
        <v>24950</v>
      </c>
      <c r="E5" s="31">
        <v>26550</v>
      </c>
      <c r="F5" s="31">
        <v>30788</v>
      </c>
      <c r="G5" s="31">
        <v>33998</v>
      </c>
      <c r="H5" s="182">
        <v>33803</v>
      </c>
      <c r="I5" s="182">
        <v>32911</v>
      </c>
      <c r="J5" s="182">
        <v>33203</v>
      </c>
      <c r="K5" s="182">
        <v>19808</v>
      </c>
      <c r="L5" s="182">
        <v>27219</v>
      </c>
      <c r="M5" s="66"/>
      <c r="N5" s="66"/>
      <c r="O5" s="66"/>
      <c r="P5" s="66"/>
      <c r="Q5" s="66"/>
    </row>
    <row r="6" spans="1:17" ht="18">
      <c r="A6" s="145" t="s">
        <v>284</v>
      </c>
      <c r="B6" s="178">
        <v>19310</v>
      </c>
      <c r="C6" s="178">
        <v>18083</v>
      </c>
      <c r="D6" s="178">
        <v>23263</v>
      </c>
      <c r="E6" s="183">
        <v>41180</v>
      </c>
      <c r="F6" s="183">
        <v>39669</v>
      </c>
      <c r="G6" s="178">
        <v>3705</v>
      </c>
      <c r="H6" s="178">
        <v>5567</v>
      </c>
      <c r="I6" s="177">
        <v>27129</v>
      </c>
      <c r="J6" s="178">
        <v>21642</v>
      </c>
      <c r="K6" s="177">
        <v>3005</v>
      </c>
      <c r="L6" s="177">
        <v>2200</v>
      </c>
      <c r="M6" s="66"/>
      <c r="N6" s="66"/>
      <c r="O6" s="66"/>
      <c r="P6" s="66"/>
      <c r="Q6" s="66"/>
    </row>
    <row r="7" spans="1:17" ht="37.5" customHeight="1">
      <c r="A7" s="145" t="s">
        <v>159</v>
      </c>
      <c r="B7" s="178">
        <v>148501</v>
      </c>
      <c r="C7" s="178">
        <v>191345</v>
      </c>
      <c r="D7" s="178">
        <v>212355</v>
      </c>
      <c r="E7" s="178">
        <v>244897</v>
      </c>
      <c r="F7" s="178">
        <v>292000</v>
      </c>
      <c r="G7" s="178">
        <v>339224</v>
      </c>
      <c r="H7" s="177">
        <v>438628</v>
      </c>
      <c r="I7" s="177">
        <v>516466</v>
      </c>
      <c r="J7" s="178">
        <v>538742</v>
      </c>
      <c r="K7" s="178">
        <v>196754</v>
      </c>
      <c r="L7" s="178">
        <v>359600</v>
      </c>
      <c r="M7" s="66"/>
      <c r="N7" s="66"/>
      <c r="O7" s="66"/>
      <c r="P7" s="66"/>
      <c r="Q7" s="66"/>
    </row>
    <row r="8" spans="1:17" ht="36">
      <c r="A8" s="145" t="s">
        <v>276</v>
      </c>
      <c r="B8" s="178">
        <v>5091</v>
      </c>
      <c r="C8" s="178">
        <v>6516</v>
      </c>
      <c r="D8" s="178">
        <v>7879</v>
      </c>
      <c r="E8" s="178">
        <v>9004</v>
      </c>
      <c r="F8" s="178">
        <v>13576</v>
      </c>
      <c r="G8" s="178">
        <v>19345.740529012201</v>
      </c>
      <c r="H8" s="177">
        <v>22577.240449420045</v>
      </c>
      <c r="I8" s="177">
        <v>32420.116102343622</v>
      </c>
      <c r="J8" s="178">
        <v>38822.730413145699</v>
      </c>
      <c r="K8" s="178">
        <v>37647.89423881525</v>
      </c>
      <c r="L8" s="178">
        <v>41126.704555439203</v>
      </c>
      <c r="M8" s="66"/>
      <c r="N8" s="66"/>
      <c r="O8" s="66"/>
      <c r="P8" s="66"/>
      <c r="Q8" s="66"/>
    </row>
    <row r="9" spans="1:17" s="55" customFormat="1" ht="12.75">
      <c r="A9" s="314" t="s">
        <v>285</v>
      </c>
      <c r="B9" s="314"/>
      <c r="C9" s="314"/>
      <c r="D9" s="314"/>
      <c r="E9" s="314"/>
      <c r="F9" s="314"/>
      <c r="G9" s="314"/>
      <c r="H9" s="314"/>
      <c r="I9" s="314"/>
      <c r="J9" s="314"/>
      <c r="K9" s="314"/>
    </row>
    <row r="10" spans="1:17" s="55" customFormat="1" ht="24.75" customHeight="1">
      <c r="A10" s="186"/>
      <c r="B10" s="187"/>
      <c r="C10" s="187"/>
      <c r="D10" s="187"/>
      <c r="E10" s="187"/>
      <c r="F10" s="187"/>
      <c r="G10" s="187"/>
      <c r="H10" s="187"/>
      <c r="I10" s="187"/>
      <c r="J10" s="187"/>
      <c r="K10" s="187"/>
    </row>
    <row r="11" spans="1:17" ht="30.75">
      <c r="A11" s="308" t="s">
        <v>275</v>
      </c>
      <c r="B11" s="308"/>
      <c r="C11" s="308"/>
      <c r="D11" s="308"/>
      <c r="E11" s="308"/>
      <c r="F11" s="308"/>
      <c r="G11" s="308"/>
      <c r="H11" s="308"/>
      <c r="I11" s="308"/>
      <c r="J11" s="308"/>
      <c r="K11" s="308"/>
      <c r="L11" s="308"/>
      <c r="M11" s="308"/>
      <c r="N11" s="66"/>
      <c r="O11" s="66"/>
      <c r="P11" s="66"/>
    </row>
    <row r="12" spans="1:17" ht="23.25" customHeight="1">
      <c r="A12" s="315" t="s">
        <v>274</v>
      </c>
      <c r="B12" s="311">
        <v>2068</v>
      </c>
      <c r="C12" s="311">
        <v>2069</v>
      </c>
      <c r="D12" s="311">
        <v>2070</v>
      </c>
      <c r="E12" s="311">
        <v>2071</v>
      </c>
      <c r="F12" s="255">
        <v>2072</v>
      </c>
      <c r="G12" s="255">
        <v>2073</v>
      </c>
      <c r="H12" s="311">
        <v>2074</v>
      </c>
      <c r="I12" s="311">
        <v>2075</v>
      </c>
      <c r="J12" s="311">
        <v>2076</v>
      </c>
      <c r="K12" s="318">
        <v>2077</v>
      </c>
      <c r="L12" s="311">
        <v>2078</v>
      </c>
      <c r="M12" s="311">
        <v>2079</v>
      </c>
      <c r="N12" s="66"/>
      <c r="O12" s="66"/>
      <c r="P12" s="66"/>
    </row>
    <row r="13" spans="1:17">
      <c r="A13" s="316"/>
      <c r="B13" s="311"/>
      <c r="C13" s="311"/>
      <c r="D13" s="311"/>
      <c r="E13" s="311"/>
      <c r="F13" s="255"/>
      <c r="G13" s="255"/>
      <c r="H13" s="311"/>
      <c r="I13" s="311"/>
      <c r="J13" s="311"/>
      <c r="K13" s="319"/>
      <c r="L13" s="311"/>
      <c r="M13" s="311"/>
      <c r="N13" s="66"/>
      <c r="O13" s="66"/>
      <c r="P13" s="66"/>
    </row>
    <row r="14" spans="1:17" ht="21.95" customHeight="1">
      <c r="A14" s="146" t="s">
        <v>5</v>
      </c>
      <c r="B14" s="176">
        <v>859</v>
      </c>
      <c r="C14" s="176">
        <v>110450</v>
      </c>
      <c r="D14" s="176">
        <v>13500</v>
      </c>
      <c r="E14" s="176">
        <v>23900</v>
      </c>
      <c r="F14" s="176">
        <v>55000</v>
      </c>
      <c r="G14" s="176">
        <v>55713</v>
      </c>
      <c r="H14" s="178">
        <v>126282</v>
      </c>
      <c r="I14" s="178">
        <v>19600</v>
      </c>
      <c r="J14" s="178">
        <v>79171.38</v>
      </c>
      <c r="K14" s="178">
        <v>90800</v>
      </c>
      <c r="L14" s="178">
        <v>111609</v>
      </c>
      <c r="M14" s="178">
        <f>14848+110+32</f>
        <v>14990</v>
      </c>
      <c r="N14" s="66"/>
      <c r="O14" s="66"/>
      <c r="P14" s="66"/>
    </row>
    <row r="15" spans="1:17" ht="21.95" customHeight="1">
      <c r="A15" s="146" t="s">
        <v>6</v>
      </c>
      <c r="B15" s="176">
        <v>656</v>
      </c>
      <c r="C15" s="176">
        <v>21801</v>
      </c>
      <c r="D15" s="176">
        <v>95</v>
      </c>
      <c r="E15" s="176">
        <v>1900</v>
      </c>
      <c r="F15" s="176">
        <v>5500</v>
      </c>
      <c r="G15" s="176">
        <v>12877</v>
      </c>
      <c r="H15" s="178">
        <v>2567</v>
      </c>
      <c r="I15" s="178">
        <v>1083</v>
      </c>
      <c r="J15" s="178">
        <v>15023.24</v>
      </c>
      <c r="K15" s="183">
        <v>1100</v>
      </c>
      <c r="L15" s="178">
        <v>1</v>
      </c>
      <c r="M15" s="178"/>
      <c r="N15" s="66"/>
      <c r="O15" s="66"/>
      <c r="P15" s="66"/>
    </row>
    <row r="16" spans="1:17" ht="36">
      <c r="A16" s="146" t="s">
        <v>273</v>
      </c>
      <c r="B16" s="176">
        <v>2</v>
      </c>
      <c r="C16" s="176">
        <v>3691</v>
      </c>
      <c r="D16" s="176">
        <v>5</v>
      </c>
      <c r="E16" s="176">
        <v>11</v>
      </c>
      <c r="F16" s="176">
        <v>20</v>
      </c>
      <c r="G16" s="176">
        <v>58568</v>
      </c>
      <c r="H16" s="178">
        <v>15875</v>
      </c>
      <c r="I16" s="178">
        <v>18556</v>
      </c>
      <c r="J16" s="178">
        <v>14349.64</v>
      </c>
      <c r="K16" s="183">
        <v>14300</v>
      </c>
      <c r="L16" s="178">
        <v>40500</v>
      </c>
      <c r="M16" s="178"/>
      <c r="N16" s="66"/>
      <c r="O16" s="66"/>
      <c r="P16" s="66"/>
    </row>
    <row r="17" spans="1:16" ht="52.5">
      <c r="A17" s="146" t="s">
        <v>308</v>
      </c>
      <c r="B17" s="176"/>
      <c r="C17" s="176"/>
      <c r="D17" s="176"/>
      <c r="E17" s="176"/>
      <c r="F17" s="176"/>
      <c r="G17" s="176"/>
      <c r="H17" s="178"/>
      <c r="I17" s="178"/>
      <c r="J17" s="178"/>
      <c r="K17" s="183"/>
      <c r="L17" s="178">
        <v>62971</v>
      </c>
      <c r="M17" s="178"/>
      <c r="N17" s="66"/>
      <c r="O17" s="66"/>
      <c r="P17" s="66"/>
    </row>
    <row r="18" spans="1:16" ht="21.95" customHeight="1">
      <c r="A18" s="184" t="s">
        <v>43</v>
      </c>
      <c r="B18" s="176">
        <v>1517</v>
      </c>
      <c r="C18" s="176">
        <v>135942</v>
      </c>
      <c r="D18" s="176">
        <v>13600</v>
      </c>
      <c r="E18" s="176">
        <v>25811</v>
      </c>
      <c r="F18" s="176">
        <v>60520</v>
      </c>
      <c r="G18" s="176">
        <v>127158</v>
      </c>
      <c r="H18" s="178">
        <v>144724</v>
      </c>
      <c r="I18" s="178">
        <f>I14+I15+I16</f>
        <v>39239</v>
      </c>
      <c r="J18" s="178">
        <f>J14+J15+J16</f>
        <v>108544.26000000001</v>
      </c>
      <c r="K18" s="183">
        <f>SUM(K14:K17)</f>
        <v>106200</v>
      </c>
      <c r="L18" s="178">
        <f>SUM(L14:L17)</f>
        <v>215081</v>
      </c>
      <c r="M18" s="178">
        <f>SUM(M14:M17)</f>
        <v>14990</v>
      </c>
      <c r="N18" s="66"/>
      <c r="O18" s="66"/>
      <c r="P18" s="66"/>
    </row>
    <row r="19" spans="1:16" s="55" customFormat="1" ht="12.75">
      <c r="A19" s="317" t="s">
        <v>175</v>
      </c>
      <c r="B19" s="317"/>
      <c r="C19" s="317"/>
      <c r="D19" s="317"/>
      <c r="E19" s="317"/>
      <c r="F19" s="317"/>
      <c r="H19" s="153"/>
      <c r="K19" s="238" t="s">
        <v>151</v>
      </c>
      <c r="L19" s="238"/>
    </row>
    <row r="20" spans="1:16" s="55" customFormat="1" ht="32.25" customHeight="1">
      <c r="A20" s="313" t="s">
        <v>309</v>
      </c>
      <c r="B20" s="313"/>
      <c r="C20" s="313"/>
      <c r="D20" s="313"/>
      <c r="E20" s="313"/>
      <c r="F20" s="313"/>
      <c r="G20" s="313"/>
      <c r="H20" s="313"/>
      <c r="I20" s="313"/>
      <c r="J20" s="313"/>
      <c r="K20" s="313"/>
      <c r="L20" s="313"/>
    </row>
    <row r="21" spans="1:16" s="55" customFormat="1" ht="12.75">
      <c r="A21" s="313" t="s">
        <v>160</v>
      </c>
      <c r="B21" s="313"/>
      <c r="C21" s="313"/>
      <c r="D21" s="313"/>
    </row>
    <row r="22" spans="1:16">
      <c r="A22" s="185"/>
      <c r="B22" s="66"/>
      <c r="C22" s="66"/>
      <c r="D22" s="66"/>
      <c r="E22" s="66"/>
      <c r="F22" s="66"/>
      <c r="G22" s="66"/>
      <c r="H22" s="66"/>
      <c r="I22" s="66"/>
      <c r="J22" s="66"/>
      <c r="K22" s="66"/>
      <c r="L22" s="66"/>
      <c r="M22" s="66"/>
      <c r="N22" s="66"/>
      <c r="O22" s="66"/>
      <c r="P22" s="66"/>
    </row>
    <row r="23" spans="1:16">
      <c r="A23" s="185"/>
      <c r="B23" s="66"/>
      <c r="C23" s="66"/>
      <c r="D23" s="66"/>
      <c r="E23" s="66"/>
      <c r="F23" s="66"/>
      <c r="G23" s="66"/>
      <c r="H23" s="66"/>
      <c r="I23" s="66"/>
      <c r="J23" s="66"/>
      <c r="K23" s="66"/>
      <c r="L23" s="66"/>
      <c r="M23" s="66"/>
      <c r="N23" s="66"/>
      <c r="O23" s="66"/>
      <c r="P23" s="66"/>
    </row>
    <row r="24" spans="1:16">
      <c r="A24" s="185"/>
      <c r="B24" s="66"/>
      <c r="C24" s="66"/>
      <c r="D24" s="66"/>
      <c r="E24" s="66"/>
      <c r="F24" s="66"/>
      <c r="G24" s="66"/>
      <c r="H24" s="66"/>
      <c r="I24" s="66"/>
      <c r="J24" s="66"/>
      <c r="K24" s="66"/>
      <c r="L24" s="66"/>
      <c r="M24" s="66"/>
      <c r="N24" s="66"/>
      <c r="O24" s="66"/>
      <c r="P24" s="66"/>
    </row>
    <row r="25" spans="1:16">
      <c r="A25" s="66"/>
      <c r="B25" s="66"/>
      <c r="C25" s="66"/>
      <c r="D25" s="66"/>
      <c r="E25" s="66"/>
      <c r="F25" s="66"/>
      <c r="G25" s="66"/>
      <c r="H25" s="66"/>
      <c r="I25" s="66"/>
      <c r="J25" s="66"/>
      <c r="K25" s="66"/>
      <c r="L25" s="66"/>
      <c r="M25" s="66"/>
      <c r="N25" s="66"/>
      <c r="O25" s="66"/>
      <c r="P25" s="66"/>
    </row>
    <row r="26" spans="1:16">
      <c r="A26" s="66"/>
      <c r="B26" s="66"/>
      <c r="C26" s="66"/>
      <c r="D26" s="66"/>
      <c r="E26" s="66"/>
      <c r="F26" s="66"/>
      <c r="G26" s="66"/>
      <c r="H26" s="66"/>
      <c r="I26" s="66"/>
      <c r="J26" s="66"/>
      <c r="K26" s="66"/>
      <c r="L26" s="66"/>
      <c r="M26" s="66"/>
      <c r="N26" s="66"/>
      <c r="O26" s="66"/>
      <c r="P26" s="66"/>
    </row>
    <row r="27" spans="1:16">
      <c r="A27" s="66"/>
      <c r="B27" s="66"/>
      <c r="C27" s="66"/>
      <c r="D27" s="66"/>
      <c r="E27" s="66"/>
      <c r="F27" s="66"/>
      <c r="G27" s="66"/>
      <c r="H27" s="66"/>
      <c r="I27" s="66"/>
      <c r="J27" s="66"/>
      <c r="K27" s="66"/>
      <c r="L27" s="66"/>
      <c r="M27" s="66"/>
      <c r="N27" s="66"/>
      <c r="O27" s="66"/>
      <c r="P27" s="66"/>
    </row>
    <row r="28" spans="1:16" s="55" customFormat="1" ht="8.25">
      <c r="A28" s="312"/>
      <c r="B28" s="312"/>
      <c r="C28" s="312"/>
      <c r="D28" s="312"/>
      <c r="E28" s="312"/>
      <c r="F28" s="312"/>
      <c r="G28" s="312"/>
      <c r="H28" s="312"/>
      <c r="I28" s="312"/>
      <c r="J28" s="312"/>
    </row>
  </sheetData>
  <mergeCells count="24">
    <mergeCell ref="B2:J2"/>
    <mergeCell ref="K12:K13"/>
    <mergeCell ref="C12:C13"/>
    <mergeCell ref="D12:D13"/>
    <mergeCell ref="E12:E13"/>
    <mergeCell ref="F12:F13"/>
    <mergeCell ref="G12:G13"/>
    <mergeCell ref="I12:I13"/>
    <mergeCell ref="M12:M13"/>
    <mergeCell ref="A11:M11"/>
    <mergeCell ref="A1:M1"/>
    <mergeCell ref="A28:J28"/>
    <mergeCell ref="A20:L20"/>
    <mergeCell ref="A9:K9"/>
    <mergeCell ref="A12:A13"/>
    <mergeCell ref="B12:B13"/>
    <mergeCell ref="K19:L19"/>
    <mergeCell ref="A21:D21"/>
    <mergeCell ref="A19:F19"/>
    <mergeCell ref="L12:L13"/>
    <mergeCell ref="H12:H13"/>
    <mergeCell ref="J12:J13"/>
    <mergeCell ref="A2:A3"/>
    <mergeCell ref="K2:L2"/>
  </mergeCells>
  <printOptions horizontalCentered="1"/>
  <pageMargins left="0.6" right="0.6" top="0.77" bottom="0.77" header="0.25" footer="0.25"/>
  <pageSetup paperSize="138" scale="6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
  <sheetViews>
    <sheetView view="pageBreakPreview" zoomScaleNormal="100" zoomScaleSheetLayoutView="100" workbookViewId="0">
      <selection sqref="A1:L1"/>
    </sheetView>
  </sheetViews>
  <sheetFormatPr defaultColWidth="9.140625" defaultRowHeight="15"/>
  <cols>
    <col min="1" max="1" width="31.42578125" customWidth="1"/>
    <col min="2" max="12" width="14.7109375" customWidth="1"/>
    <col min="13" max="18" width="18.7109375" customWidth="1"/>
  </cols>
  <sheetData>
    <row r="1" spans="1:18" ht="25.5" customHeight="1">
      <c r="A1" s="269" t="s">
        <v>313</v>
      </c>
      <c r="B1" s="269"/>
      <c r="C1" s="269"/>
      <c r="D1" s="269"/>
      <c r="E1" s="269"/>
      <c r="F1" s="269"/>
      <c r="G1" s="269"/>
      <c r="H1" s="269"/>
      <c r="I1" s="269"/>
      <c r="J1" s="269"/>
      <c r="K1" s="269"/>
      <c r="L1" s="269"/>
    </row>
    <row r="2" spans="1:18" s="66" customFormat="1" ht="18">
      <c r="A2" s="235" t="s">
        <v>243</v>
      </c>
      <c r="B2" s="235"/>
      <c r="C2" s="235"/>
      <c r="D2" s="235"/>
      <c r="E2" s="235"/>
      <c r="F2" s="235"/>
      <c r="G2" s="235"/>
      <c r="H2" s="235"/>
      <c r="I2" s="235"/>
      <c r="J2" s="235"/>
      <c r="K2" s="235"/>
      <c r="L2" s="235"/>
    </row>
    <row r="3" spans="1:18" s="66" customFormat="1" ht="24" customHeight="1">
      <c r="A3" s="255" t="s">
        <v>83</v>
      </c>
      <c r="B3" s="309" t="s">
        <v>4</v>
      </c>
      <c r="C3" s="260"/>
      <c r="D3" s="260"/>
      <c r="E3" s="260"/>
      <c r="F3" s="260"/>
      <c r="G3" s="260"/>
      <c r="H3" s="260"/>
      <c r="I3" s="260"/>
      <c r="J3" s="261"/>
      <c r="K3" s="309" t="s">
        <v>102</v>
      </c>
      <c r="L3" s="261"/>
    </row>
    <row r="4" spans="1:18" s="66" customFormat="1" ht="24" customHeight="1">
      <c r="A4" s="255"/>
      <c r="B4" s="160" t="s">
        <v>39</v>
      </c>
      <c r="C4" s="160" t="s">
        <v>44</v>
      </c>
      <c r="D4" s="160" t="s">
        <v>45</v>
      </c>
      <c r="E4" s="160" t="s">
        <v>48</v>
      </c>
      <c r="F4" s="160" t="s">
        <v>52</v>
      </c>
      <c r="G4" s="160" t="s">
        <v>244</v>
      </c>
      <c r="H4" s="160" t="s">
        <v>245</v>
      </c>
      <c r="I4" s="160" t="s">
        <v>129</v>
      </c>
      <c r="J4" s="160" t="s">
        <v>157</v>
      </c>
      <c r="K4" s="192" t="s">
        <v>157</v>
      </c>
      <c r="L4" s="192" t="s">
        <v>179</v>
      </c>
    </row>
    <row r="5" spans="1:18" ht="24" customHeight="1">
      <c r="A5" s="193" t="s">
        <v>84</v>
      </c>
      <c r="B5" s="189">
        <v>668.68999999999994</v>
      </c>
      <c r="C5" s="189">
        <v>799.83</v>
      </c>
      <c r="D5" s="190">
        <v>1034.79</v>
      </c>
      <c r="E5" s="189">
        <v>1144.3899999999999</v>
      </c>
      <c r="F5" s="189">
        <v>1577.85</v>
      </c>
      <c r="G5" s="189">
        <v>2990.6543052380998</v>
      </c>
      <c r="H5" s="189">
        <v>3670.4648175430798</v>
      </c>
      <c r="I5" s="189">
        <v>6942.7005156119976</v>
      </c>
      <c r="J5" s="189">
        <v>8294.3851129936011</v>
      </c>
      <c r="K5" s="190">
        <v>8140.4252022223009</v>
      </c>
      <c r="L5" s="190">
        <v>9011.1009765338422</v>
      </c>
      <c r="M5" s="66"/>
      <c r="N5" s="66"/>
      <c r="O5" s="66"/>
      <c r="P5" s="66"/>
      <c r="Q5" s="66"/>
      <c r="R5" s="66"/>
    </row>
    <row r="6" spans="1:18" ht="24" customHeight="1">
      <c r="A6" s="193" t="s">
        <v>35</v>
      </c>
      <c r="B6" s="189">
        <v>320.79000000000002</v>
      </c>
      <c r="C6" s="189">
        <v>347.99</v>
      </c>
      <c r="D6" s="190">
        <v>342.18</v>
      </c>
      <c r="E6" s="189">
        <v>295.91999999999996</v>
      </c>
      <c r="F6" s="189">
        <v>313.87</v>
      </c>
      <c r="G6" s="189">
        <v>346.04475941804998</v>
      </c>
      <c r="H6" s="189">
        <v>374.21563855349996</v>
      </c>
      <c r="I6" s="189">
        <v>428.94052119569989</v>
      </c>
      <c r="J6" s="189">
        <v>538.00978883280015</v>
      </c>
      <c r="K6" s="190">
        <v>495.94515632350004</v>
      </c>
      <c r="L6" s="190">
        <v>506.08404774499985</v>
      </c>
      <c r="M6" s="66"/>
      <c r="N6" s="66"/>
      <c r="O6" s="66"/>
      <c r="P6" s="66"/>
      <c r="Q6" s="66"/>
      <c r="R6" s="66"/>
    </row>
    <row r="7" spans="1:18" ht="24" customHeight="1">
      <c r="A7" s="193" t="s">
        <v>85</v>
      </c>
      <c r="B7" s="189">
        <v>1544.22</v>
      </c>
      <c r="C7" s="189">
        <v>2073.0099999999998</v>
      </c>
      <c r="D7" s="190">
        <v>2876.17</v>
      </c>
      <c r="E7" s="189">
        <v>3232.4900000000002</v>
      </c>
      <c r="F7" s="189">
        <v>4748.93</v>
      </c>
      <c r="G7" s="189">
        <v>6664.3426026843981</v>
      </c>
      <c r="H7" s="189">
        <v>8560.3478735093522</v>
      </c>
      <c r="I7" s="189">
        <v>11646.067269449373</v>
      </c>
      <c r="J7" s="189">
        <v>14371.45666317</v>
      </c>
      <c r="K7" s="190">
        <v>14117.123391752051</v>
      </c>
      <c r="L7" s="190">
        <v>15299.443430392503</v>
      </c>
      <c r="M7" s="66"/>
      <c r="N7" s="66"/>
      <c r="O7" s="66"/>
      <c r="P7" s="66"/>
      <c r="Q7" s="66"/>
      <c r="R7" s="66"/>
    </row>
    <row r="8" spans="1:18" ht="24" customHeight="1">
      <c r="A8" s="193" t="s">
        <v>258</v>
      </c>
      <c r="B8" s="189">
        <v>579.13</v>
      </c>
      <c r="C8" s="189">
        <v>176.93</v>
      </c>
      <c r="D8" s="190">
        <v>201.01</v>
      </c>
      <c r="E8" s="189">
        <v>182.7</v>
      </c>
      <c r="F8" s="189">
        <v>255.01999999999998</v>
      </c>
      <c r="G8" s="189">
        <v>308.39537220099999</v>
      </c>
      <c r="H8" s="189">
        <v>225.96693947399999</v>
      </c>
      <c r="I8" s="189">
        <v>259.33069014199998</v>
      </c>
      <c r="J8" s="189">
        <v>404.25420319299997</v>
      </c>
      <c r="K8" s="190">
        <v>307.39554284100001</v>
      </c>
      <c r="L8" s="190">
        <v>389.82788679900005</v>
      </c>
      <c r="M8" s="66"/>
      <c r="N8" s="66"/>
      <c r="O8" s="66"/>
      <c r="P8" s="66"/>
      <c r="Q8" s="66"/>
      <c r="R8" s="66"/>
    </row>
    <row r="9" spans="1:18" ht="24" customHeight="1">
      <c r="A9" s="193" t="s">
        <v>86</v>
      </c>
      <c r="B9" s="189">
        <v>1978.17</v>
      </c>
      <c r="C9" s="189">
        <v>3118.2200000000003</v>
      </c>
      <c r="D9" s="190">
        <v>3424.9900000000002</v>
      </c>
      <c r="E9" s="189">
        <v>4148.62</v>
      </c>
      <c r="F9" s="189">
        <v>6679.99</v>
      </c>
      <c r="G9" s="189">
        <v>9036.3034894706016</v>
      </c>
      <c r="H9" s="189">
        <v>9746.2451803401127</v>
      </c>
      <c r="I9" s="189">
        <v>13143.077105944551</v>
      </c>
      <c r="J9" s="189">
        <v>15214.624644956304</v>
      </c>
      <c r="K9" s="190">
        <v>14587.004945676401</v>
      </c>
      <c r="L9" s="190">
        <v>15920.248213968856</v>
      </c>
      <c r="M9" s="66"/>
      <c r="N9" s="66"/>
      <c r="O9" s="66"/>
      <c r="P9" s="66"/>
      <c r="Q9" s="66"/>
      <c r="R9" s="66"/>
    </row>
    <row r="10" spans="1:18" ht="24" customHeight="1">
      <c r="A10" s="193" t="s">
        <v>43</v>
      </c>
      <c r="B10" s="191">
        <f t="shared" ref="B10" si="0">B9+B8+B7+B6+B5</f>
        <v>5091</v>
      </c>
      <c r="C10" s="191">
        <f t="shared" ref="C10" si="1">C9+C8+C7+C6+C5</f>
        <v>6515.98</v>
      </c>
      <c r="D10" s="191">
        <f t="shared" ref="D10" si="2">D9+D8+D7+D6+D5</f>
        <v>7879.14</v>
      </c>
      <c r="E10" s="191">
        <f t="shared" ref="E10" si="3">E9+E8+E7+E6+E5</f>
        <v>9004.119999999999</v>
      </c>
      <c r="F10" s="191">
        <f t="shared" ref="F10" si="4">F9+F8+F7+F6+F5</f>
        <v>13575.660000000002</v>
      </c>
      <c r="G10" s="191">
        <f t="shared" ref="G10" si="5">G9+G8+G7+G6+G5</f>
        <v>19345.74052901215</v>
      </c>
      <c r="H10" s="191">
        <f t="shared" ref="H10" si="6">H9+H8+H7+H6+H5</f>
        <v>22577.240449420042</v>
      </c>
      <c r="I10" s="191">
        <f t="shared" ref="I10:K10" si="7">I9+I8+I7+I6+I5</f>
        <v>32420.116102343622</v>
      </c>
      <c r="J10" s="191">
        <f t="shared" si="7"/>
        <v>38822.730413145706</v>
      </c>
      <c r="K10" s="191">
        <f t="shared" si="7"/>
        <v>37647.89423881525</v>
      </c>
      <c r="L10" s="191">
        <f>L9+L8+L7+L6+L5</f>
        <v>41126.704555439203</v>
      </c>
      <c r="M10" s="66"/>
      <c r="N10" s="66"/>
      <c r="O10" s="66"/>
      <c r="P10" s="66"/>
      <c r="Q10" s="66"/>
      <c r="R10" s="66"/>
    </row>
    <row r="11" spans="1:18" s="55" customFormat="1" ht="12.75">
      <c r="A11" s="320" t="s">
        <v>277</v>
      </c>
      <c r="B11" s="320"/>
      <c r="C11" s="320"/>
      <c r="D11" s="320"/>
      <c r="E11" s="320"/>
      <c r="F11" s="320"/>
      <c r="G11" s="320"/>
      <c r="H11" s="320"/>
      <c r="I11" s="320"/>
      <c r="J11" s="320"/>
      <c r="K11" s="320"/>
      <c r="L11" s="320"/>
    </row>
  </sheetData>
  <mergeCells count="6">
    <mergeCell ref="A3:A4"/>
    <mergeCell ref="K3:L3"/>
    <mergeCell ref="A1:L1"/>
    <mergeCell ref="A11:L11"/>
    <mergeCell ref="A2:L2"/>
    <mergeCell ref="B3:J3"/>
  </mergeCells>
  <printOptions horizontalCentered="1"/>
  <pageMargins left="0.6" right="0.6" top="0.77" bottom="0.77" header="0.25" footer="0.25"/>
  <pageSetup paperSize="138"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view="pageBreakPreview" zoomScale="99" zoomScaleNormal="145" zoomScaleSheetLayoutView="99" workbookViewId="0">
      <selection sqref="A1:N1"/>
    </sheetView>
  </sheetViews>
  <sheetFormatPr defaultColWidth="9.140625" defaultRowHeight="15"/>
  <cols>
    <col min="1" max="1" width="39.85546875" bestFit="1" customWidth="1"/>
    <col min="2" max="14" width="12.7109375" customWidth="1"/>
    <col min="15" max="18" width="18.7109375" customWidth="1"/>
  </cols>
  <sheetData>
    <row r="1" spans="1:18" ht="30.75">
      <c r="A1" s="269" t="s">
        <v>280</v>
      </c>
      <c r="B1" s="269"/>
      <c r="C1" s="269"/>
      <c r="D1" s="269"/>
      <c r="E1" s="269"/>
      <c r="F1" s="269"/>
      <c r="G1" s="269"/>
      <c r="H1" s="269"/>
      <c r="I1" s="269"/>
      <c r="J1" s="269"/>
      <c r="K1" s="269"/>
      <c r="L1" s="269"/>
      <c r="M1" s="269"/>
      <c r="N1" s="269"/>
    </row>
    <row r="2" spans="1:18" ht="24.75">
      <c r="A2" s="188"/>
      <c r="B2" s="188"/>
      <c r="C2" s="188"/>
      <c r="D2" s="188"/>
      <c r="E2" s="188"/>
      <c r="F2" s="188"/>
      <c r="G2" s="188"/>
      <c r="H2" s="188"/>
      <c r="I2" s="188"/>
      <c r="J2" s="188"/>
      <c r="K2" s="188"/>
      <c r="L2" s="188"/>
      <c r="M2" s="188"/>
      <c r="N2" s="188"/>
    </row>
    <row r="3" spans="1:18" s="66" customFormat="1" ht="18">
      <c r="A3" s="289" t="s">
        <v>37</v>
      </c>
      <c r="B3" s="289" t="s">
        <v>242</v>
      </c>
      <c r="C3" s="289"/>
      <c r="D3" s="289"/>
      <c r="E3" s="289"/>
      <c r="F3" s="289"/>
      <c r="G3" s="289"/>
      <c r="H3" s="289"/>
      <c r="I3" s="289"/>
      <c r="J3" s="289"/>
      <c r="K3" s="289"/>
      <c r="L3" s="289"/>
      <c r="M3" s="289" t="s">
        <v>104</v>
      </c>
      <c r="N3" s="289"/>
    </row>
    <row r="4" spans="1:18" s="66" customFormat="1" ht="18">
      <c r="A4" s="289"/>
      <c r="B4" s="160" t="s">
        <v>18</v>
      </c>
      <c r="C4" s="160" t="s">
        <v>19</v>
      </c>
      <c r="D4" s="160" t="s">
        <v>39</v>
      </c>
      <c r="E4" s="160" t="s">
        <v>44</v>
      </c>
      <c r="F4" s="160" t="s">
        <v>45</v>
      </c>
      <c r="G4" s="160" t="s">
        <v>48</v>
      </c>
      <c r="H4" s="160" t="s">
        <v>52</v>
      </c>
      <c r="I4" s="160" t="s">
        <v>95</v>
      </c>
      <c r="J4" s="160" t="s">
        <v>126</v>
      </c>
      <c r="K4" s="160" t="s">
        <v>129</v>
      </c>
      <c r="L4" s="160" t="s">
        <v>187</v>
      </c>
      <c r="M4" s="160" t="s">
        <v>157</v>
      </c>
      <c r="N4" s="160" t="s">
        <v>189</v>
      </c>
    </row>
    <row r="5" spans="1:18" s="66" customFormat="1" ht="24.95" customHeight="1">
      <c r="A5" s="144" t="s">
        <v>109</v>
      </c>
      <c r="B5" s="178">
        <v>43</v>
      </c>
      <c r="C5" s="178">
        <v>54</v>
      </c>
      <c r="D5" s="178">
        <v>55</v>
      </c>
      <c r="E5" s="178">
        <v>57</v>
      </c>
      <c r="F5" s="178">
        <v>65</v>
      </c>
      <c r="G5" s="178">
        <v>67</v>
      </c>
      <c r="H5" s="178">
        <v>68</v>
      </c>
      <c r="I5" s="178">
        <v>69</v>
      </c>
      <c r="J5" s="178">
        <v>70</v>
      </c>
      <c r="K5" s="178">
        <v>74</v>
      </c>
      <c r="L5" s="178">
        <v>76</v>
      </c>
      <c r="M5" s="178">
        <v>76</v>
      </c>
      <c r="N5" s="178">
        <v>76</v>
      </c>
    </row>
    <row r="6" spans="1:18" ht="24.95" customHeight="1">
      <c r="A6" s="144" t="s">
        <v>108</v>
      </c>
      <c r="B6" s="178" t="s">
        <v>69</v>
      </c>
      <c r="C6" s="178" t="s">
        <v>69</v>
      </c>
      <c r="D6" s="178" t="s">
        <v>69</v>
      </c>
      <c r="E6" s="178" t="s">
        <v>69</v>
      </c>
      <c r="F6" s="178" t="s">
        <v>69</v>
      </c>
      <c r="G6" s="178" t="s">
        <v>69</v>
      </c>
      <c r="H6" s="178" t="s">
        <v>69</v>
      </c>
      <c r="I6" s="178">
        <v>420</v>
      </c>
      <c r="J6" s="178">
        <v>440</v>
      </c>
      <c r="K6" s="178">
        <v>530</v>
      </c>
      <c r="L6" s="178">
        <v>542</v>
      </c>
      <c r="M6" s="178">
        <v>538</v>
      </c>
      <c r="N6" s="178">
        <v>546</v>
      </c>
      <c r="O6" s="128"/>
      <c r="P6" s="128"/>
      <c r="Q6" s="128"/>
      <c r="R6" s="128"/>
    </row>
    <row r="7" spans="1:18" ht="24.95" customHeight="1">
      <c r="A7" s="144" t="s">
        <v>110</v>
      </c>
      <c r="B7" s="178">
        <v>291</v>
      </c>
      <c r="C7" s="178">
        <v>391</v>
      </c>
      <c r="D7" s="178">
        <v>428</v>
      </c>
      <c r="E7" s="178">
        <v>510</v>
      </c>
      <c r="F7" s="178">
        <v>602</v>
      </c>
      <c r="G7" s="178">
        <v>655</v>
      </c>
      <c r="H7" s="178">
        <v>680</v>
      </c>
      <c r="I7" s="178">
        <v>750</v>
      </c>
      <c r="J7" s="178">
        <v>837</v>
      </c>
      <c r="K7" s="178">
        <v>1235</v>
      </c>
      <c r="L7" s="178">
        <v>1309</v>
      </c>
      <c r="M7" s="178">
        <v>1275</v>
      </c>
      <c r="N7" s="178">
        <v>1337</v>
      </c>
      <c r="O7" s="128"/>
      <c r="P7" s="128"/>
      <c r="Q7" s="128"/>
      <c r="R7" s="128"/>
    </row>
    <row r="8" spans="1:18" ht="24.95" customHeight="1">
      <c r="A8" s="144" t="s">
        <v>111</v>
      </c>
      <c r="B8" s="178">
        <v>31968</v>
      </c>
      <c r="C8" s="178">
        <v>40991</v>
      </c>
      <c r="D8" s="178">
        <v>45738</v>
      </c>
      <c r="E8" s="178">
        <v>60334</v>
      </c>
      <c r="F8" s="178">
        <v>77378</v>
      </c>
      <c r="G8" s="178">
        <v>86731</v>
      </c>
      <c r="H8" s="178">
        <v>97722</v>
      </c>
      <c r="I8" s="178">
        <v>106918</v>
      </c>
      <c r="J8" s="178">
        <v>120337</v>
      </c>
      <c r="K8" s="178">
        <v>132051</v>
      </c>
      <c r="L8" s="178">
        <v>144385</v>
      </c>
      <c r="M8" s="178">
        <v>138015</v>
      </c>
      <c r="N8" s="178">
        <v>156176</v>
      </c>
      <c r="O8" s="66"/>
      <c r="P8" s="66"/>
      <c r="Q8" s="66"/>
      <c r="R8" s="66"/>
    </row>
    <row r="9" spans="1:18" ht="24.95" customHeight="1">
      <c r="A9" s="144" t="s">
        <v>112</v>
      </c>
      <c r="B9" s="178">
        <v>228417</v>
      </c>
      <c r="C9" s="178">
        <v>323384</v>
      </c>
      <c r="D9" s="178">
        <v>376957</v>
      </c>
      <c r="E9" s="178">
        <v>460590</v>
      </c>
      <c r="F9" s="178">
        <v>541652</v>
      </c>
      <c r="G9" s="178">
        <v>649719</v>
      </c>
      <c r="H9" s="178">
        <v>670866</v>
      </c>
      <c r="I9" s="178">
        <v>728893</v>
      </c>
      <c r="J9" s="178">
        <v>827934</v>
      </c>
      <c r="K9" s="178">
        <v>894393</v>
      </c>
      <c r="L9" s="178">
        <v>987828</v>
      </c>
      <c r="M9" s="178">
        <v>963174</v>
      </c>
      <c r="N9" s="178">
        <v>1045743</v>
      </c>
      <c r="O9" s="66"/>
      <c r="P9" s="66"/>
      <c r="Q9" s="66"/>
      <c r="R9" s="66"/>
    </row>
    <row r="10" spans="1:18" ht="24.95" customHeight="1">
      <c r="A10" s="144" t="s">
        <v>254</v>
      </c>
      <c r="B10" s="178">
        <v>41033</v>
      </c>
      <c r="C10" s="178">
        <v>65273</v>
      </c>
      <c r="D10" s="178">
        <v>91208</v>
      </c>
      <c r="E10" s="178">
        <v>132466</v>
      </c>
      <c r="F10" s="178">
        <v>162957</v>
      </c>
      <c r="G10" s="178">
        <v>229427</v>
      </c>
      <c r="H10" s="178">
        <v>279314</v>
      </c>
      <c r="I10" s="178">
        <v>328511</v>
      </c>
      <c r="J10" s="178">
        <v>406018</v>
      </c>
      <c r="K10" s="178">
        <v>512127</v>
      </c>
      <c r="L10" s="178">
        <v>618140</v>
      </c>
      <c r="M10" s="178">
        <v>586364</v>
      </c>
      <c r="N10" s="178">
        <v>664829</v>
      </c>
      <c r="O10" s="66"/>
      <c r="P10" s="66"/>
      <c r="Q10" s="66"/>
      <c r="R10" s="66"/>
    </row>
    <row r="11" spans="1:18" ht="24.95" customHeight="1">
      <c r="A11" s="144" t="s">
        <v>255</v>
      </c>
      <c r="B11" s="178">
        <v>26738</v>
      </c>
      <c r="C11" s="178">
        <v>33091</v>
      </c>
      <c r="D11" s="178">
        <v>51355</v>
      </c>
      <c r="E11" s="178">
        <v>74834</v>
      </c>
      <c r="F11" s="178">
        <v>97979</v>
      </c>
      <c r="G11" s="178">
        <v>119750</v>
      </c>
      <c r="H11" s="178">
        <v>150051</v>
      </c>
      <c r="I11" s="178">
        <v>177249</v>
      </c>
      <c r="J11" s="178">
        <v>172429</v>
      </c>
      <c r="K11" s="178">
        <v>206016</v>
      </c>
      <c r="L11" s="178">
        <v>223784</v>
      </c>
      <c r="M11" s="178">
        <v>156420</v>
      </c>
      <c r="N11" s="178">
        <v>134054</v>
      </c>
      <c r="O11" s="66"/>
      <c r="P11" s="66"/>
      <c r="Q11" s="66"/>
      <c r="R11" s="66"/>
    </row>
    <row r="12" spans="1:18" ht="24.95" customHeight="1">
      <c r="A12" s="144" t="s">
        <v>256</v>
      </c>
      <c r="B12" s="178">
        <v>18751</v>
      </c>
      <c r="C12" s="178">
        <v>23526</v>
      </c>
      <c r="D12" s="178">
        <v>34019</v>
      </c>
      <c r="E12" s="178">
        <v>47529</v>
      </c>
      <c r="F12" s="178">
        <v>68605</v>
      </c>
      <c r="G12" s="178">
        <v>901269</v>
      </c>
      <c r="H12" s="178">
        <v>121088</v>
      </c>
      <c r="I12" s="178">
        <v>141590</v>
      </c>
      <c r="J12" s="178">
        <v>163277</v>
      </c>
      <c r="K12" s="178">
        <v>172251</v>
      </c>
      <c r="L12" s="178">
        <v>168934</v>
      </c>
      <c r="M12" s="178">
        <v>119239</v>
      </c>
      <c r="N12" s="178">
        <v>113486</v>
      </c>
      <c r="O12" s="66"/>
      <c r="P12" s="66"/>
      <c r="Q12" s="66"/>
      <c r="R12" s="66"/>
    </row>
    <row r="13" spans="1:18" ht="24.95" customHeight="1">
      <c r="A13" s="144" t="s">
        <v>257</v>
      </c>
      <c r="B13" s="178">
        <v>26762</v>
      </c>
      <c r="C13" s="178">
        <v>36327</v>
      </c>
      <c r="D13" s="178">
        <v>53662</v>
      </c>
      <c r="E13" s="178">
        <v>80967</v>
      </c>
      <c r="F13" s="178">
        <v>110341</v>
      </c>
      <c r="G13" s="178">
        <v>139949</v>
      </c>
      <c r="H13" s="178">
        <v>168912</v>
      </c>
      <c r="I13" s="178">
        <v>204571</v>
      </c>
      <c r="J13" s="178">
        <v>213723</v>
      </c>
      <c r="K13" s="178">
        <v>245370</v>
      </c>
      <c r="L13" s="178">
        <v>300220</v>
      </c>
      <c r="M13" s="178">
        <v>282551</v>
      </c>
      <c r="N13" s="178">
        <v>320788</v>
      </c>
      <c r="O13" s="66"/>
      <c r="P13" s="66"/>
      <c r="Q13" s="66"/>
      <c r="R13" s="66"/>
    </row>
    <row r="14" spans="1:18" ht="32.1" customHeight="1">
      <c r="A14" s="144" t="s">
        <v>278</v>
      </c>
      <c r="B14" s="178" t="s">
        <v>69</v>
      </c>
      <c r="C14" s="178" t="s">
        <v>69</v>
      </c>
      <c r="D14" s="178" t="s">
        <v>69</v>
      </c>
      <c r="E14" s="178">
        <v>207515</v>
      </c>
      <c r="F14" s="178">
        <v>277274</v>
      </c>
      <c r="G14" s="178">
        <v>348214</v>
      </c>
      <c r="H14" s="178">
        <v>435128</v>
      </c>
      <c r="I14" s="178">
        <v>498092</v>
      </c>
      <c r="J14" s="178">
        <v>563428</v>
      </c>
      <c r="K14" s="178">
        <v>685966</v>
      </c>
      <c r="L14" s="178">
        <v>852806</v>
      </c>
      <c r="M14" s="178">
        <v>793112</v>
      </c>
      <c r="N14" s="178">
        <v>887911</v>
      </c>
      <c r="O14" s="66"/>
      <c r="P14" s="66"/>
      <c r="Q14" s="66"/>
      <c r="R14" s="66"/>
    </row>
    <row r="15" spans="1:18" ht="24.95" customHeight="1">
      <c r="A15" s="144" t="s">
        <v>205</v>
      </c>
      <c r="B15" s="178" t="s">
        <v>69</v>
      </c>
      <c r="C15" s="178">
        <v>20930</v>
      </c>
      <c r="D15" s="178">
        <v>32476</v>
      </c>
      <c r="E15" s="178">
        <v>47333</v>
      </c>
      <c r="F15" s="178">
        <v>64544</v>
      </c>
      <c r="G15" s="178">
        <v>78886</v>
      </c>
      <c r="H15" s="178">
        <v>98847</v>
      </c>
      <c r="I15" s="178">
        <v>116765</v>
      </c>
      <c r="J15" s="178">
        <v>113590</v>
      </c>
      <c r="K15" s="178">
        <v>135713</v>
      </c>
      <c r="L15" s="178">
        <v>147421</v>
      </c>
      <c r="M15" s="178">
        <v>103044</v>
      </c>
      <c r="N15" s="178">
        <v>88310</v>
      </c>
      <c r="O15" s="66"/>
      <c r="P15" s="66"/>
      <c r="Q15" s="66"/>
      <c r="R15" s="66"/>
    </row>
    <row r="16" spans="1:18" s="55" customFormat="1" ht="12.75">
      <c r="A16" s="321" t="s">
        <v>279</v>
      </c>
      <c r="B16" s="321"/>
      <c r="C16" s="321"/>
      <c r="D16" s="321"/>
      <c r="E16" s="321"/>
      <c r="F16" s="321"/>
      <c r="G16" s="321"/>
      <c r="H16" s="321"/>
      <c r="I16" s="321"/>
      <c r="J16" s="321"/>
      <c r="K16" s="321"/>
      <c r="L16" s="321"/>
      <c r="M16" s="321"/>
      <c r="N16" s="321"/>
    </row>
    <row r="17" spans="1:18" s="55" customFormat="1" ht="12.75">
      <c r="A17" s="321" t="s">
        <v>229</v>
      </c>
      <c r="B17" s="321"/>
      <c r="C17" s="321"/>
      <c r="D17" s="321"/>
      <c r="E17" s="321"/>
      <c r="F17" s="321"/>
      <c r="G17" s="321"/>
      <c r="H17" s="321"/>
      <c r="I17" s="321"/>
      <c r="J17" s="321"/>
      <c r="K17" s="321"/>
      <c r="L17" s="321"/>
      <c r="M17" s="321"/>
      <c r="N17" s="321"/>
    </row>
    <row r="18" spans="1:18">
      <c r="A18" s="138"/>
      <c r="B18" s="66"/>
      <c r="C18" s="66"/>
      <c r="D18" s="66"/>
      <c r="E18" s="66"/>
      <c r="F18" s="66"/>
      <c r="G18" s="66"/>
      <c r="H18" s="66"/>
      <c r="I18" s="66"/>
      <c r="J18" s="66"/>
      <c r="K18" s="66"/>
      <c r="L18" s="66"/>
      <c r="M18" s="66"/>
      <c r="N18" s="66"/>
      <c r="O18" s="66"/>
      <c r="P18" s="66"/>
      <c r="Q18" s="66"/>
      <c r="R18" s="66"/>
    </row>
    <row r="19" spans="1:18">
      <c r="A19" s="138"/>
      <c r="B19" s="66"/>
      <c r="C19" s="66"/>
      <c r="D19" s="66"/>
      <c r="E19" s="66"/>
      <c r="F19" s="66"/>
      <c r="G19" s="66"/>
      <c r="H19" s="66"/>
      <c r="I19" s="66"/>
      <c r="J19" s="66"/>
      <c r="K19" s="66"/>
      <c r="L19" s="66"/>
      <c r="M19" s="66"/>
      <c r="N19" s="66"/>
      <c r="O19" s="66"/>
      <c r="P19" s="66"/>
      <c r="Q19" s="66"/>
      <c r="R19" s="66"/>
    </row>
    <row r="20" spans="1:18">
      <c r="A20" s="138"/>
      <c r="B20" s="66"/>
      <c r="C20" s="66"/>
      <c r="D20" s="66"/>
      <c r="E20" s="66"/>
      <c r="F20" s="66"/>
      <c r="G20" s="66"/>
      <c r="H20" s="66"/>
      <c r="I20" s="66"/>
      <c r="J20" s="66"/>
      <c r="K20" s="66"/>
      <c r="L20" s="66"/>
      <c r="M20" s="66"/>
      <c r="N20" s="66"/>
      <c r="O20" s="66"/>
      <c r="P20" s="66"/>
      <c r="Q20" s="66"/>
      <c r="R20" s="66"/>
    </row>
    <row r="21" spans="1:18">
      <c r="A21" s="138"/>
      <c r="B21" s="66"/>
      <c r="C21" s="66"/>
      <c r="D21" s="66"/>
      <c r="E21" s="66"/>
      <c r="F21" s="66"/>
      <c r="G21" s="66"/>
      <c r="H21" s="66"/>
      <c r="I21" s="66"/>
      <c r="J21" s="66"/>
      <c r="K21" s="66"/>
      <c r="L21" s="66"/>
      <c r="M21" s="66"/>
      <c r="N21" s="66"/>
      <c r="O21" s="66"/>
      <c r="P21" s="66"/>
      <c r="Q21" s="66"/>
      <c r="R21" s="66"/>
    </row>
    <row r="22" spans="1:18">
      <c r="A22" s="138"/>
      <c r="B22" s="66"/>
      <c r="C22" s="66"/>
      <c r="D22" s="66"/>
      <c r="E22" s="66"/>
      <c r="F22" s="66"/>
      <c r="G22" s="66"/>
      <c r="H22" s="66"/>
      <c r="I22" s="66"/>
      <c r="J22" s="66"/>
      <c r="K22" s="66"/>
      <c r="L22" s="66"/>
      <c r="M22" s="66"/>
      <c r="N22" s="66"/>
      <c r="O22" s="66"/>
      <c r="P22" s="66"/>
      <c r="Q22" s="66"/>
      <c r="R22" s="66"/>
    </row>
    <row r="23" spans="1:18">
      <c r="A23" s="138"/>
      <c r="B23" s="66"/>
      <c r="C23" s="66"/>
      <c r="D23" s="66"/>
      <c r="E23" s="66"/>
      <c r="F23" s="66"/>
      <c r="G23" s="66"/>
      <c r="H23" s="66"/>
      <c r="I23" s="66"/>
      <c r="J23" s="66"/>
      <c r="K23" s="66"/>
      <c r="L23" s="66"/>
      <c r="M23" s="66"/>
      <c r="N23" s="66"/>
      <c r="O23" s="66"/>
      <c r="P23" s="66"/>
      <c r="Q23" s="66"/>
      <c r="R23" s="66"/>
    </row>
    <row r="24" spans="1:18">
      <c r="A24" s="138"/>
      <c r="B24" s="66"/>
      <c r="C24" s="66"/>
      <c r="D24" s="66"/>
      <c r="E24" s="66"/>
      <c r="F24" s="66"/>
      <c r="G24" s="66"/>
      <c r="H24" s="66"/>
      <c r="I24" s="66"/>
      <c r="J24" s="66"/>
      <c r="K24" s="66"/>
      <c r="L24" s="66"/>
      <c r="M24" s="66"/>
      <c r="N24" s="66"/>
      <c r="O24" s="66"/>
      <c r="P24" s="66"/>
      <c r="Q24" s="66"/>
      <c r="R24" s="66"/>
    </row>
    <row r="25" spans="1:18">
      <c r="A25" s="138"/>
      <c r="B25" s="66"/>
      <c r="C25" s="66"/>
      <c r="D25" s="66"/>
      <c r="E25" s="66"/>
      <c r="F25" s="66"/>
      <c r="G25" s="66"/>
      <c r="H25" s="66"/>
      <c r="I25" s="66"/>
      <c r="J25" s="66"/>
      <c r="K25" s="66"/>
      <c r="L25" s="66"/>
      <c r="M25" s="66"/>
      <c r="N25" s="66"/>
      <c r="O25" s="66"/>
      <c r="P25" s="66"/>
      <c r="Q25" s="66"/>
      <c r="R25" s="66"/>
    </row>
    <row r="26" spans="1:18">
      <c r="A26" s="66"/>
      <c r="B26" s="66"/>
      <c r="C26" s="66"/>
      <c r="D26" s="66"/>
      <c r="E26" s="66"/>
      <c r="F26" s="66"/>
      <c r="G26" s="66"/>
      <c r="H26" s="66"/>
      <c r="I26" s="66"/>
      <c r="J26" s="66"/>
      <c r="K26" s="66"/>
      <c r="L26" s="66"/>
      <c r="M26" s="66"/>
      <c r="N26" s="66"/>
      <c r="O26" s="66"/>
      <c r="P26" s="66"/>
      <c r="Q26" s="66"/>
      <c r="R26" s="66"/>
    </row>
    <row r="27" spans="1:18">
      <c r="A27" s="66"/>
      <c r="B27" s="66"/>
      <c r="C27" s="66"/>
      <c r="D27" s="66"/>
      <c r="E27" s="66"/>
      <c r="F27" s="66"/>
      <c r="G27" s="66"/>
      <c r="H27" s="66"/>
      <c r="I27" s="66"/>
      <c r="J27" s="66"/>
      <c r="K27" s="66"/>
      <c r="L27" s="66"/>
      <c r="M27" s="66"/>
      <c r="N27" s="66"/>
      <c r="O27" s="66"/>
      <c r="P27" s="66"/>
      <c r="Q27" s="66"/>
      <c r="R27" s="66"/>
    </row>
    <row r="28" spans="1:18">
      <c r="A28" s="66"/>
      <c r="B28" s="66"/>
      <c r="C28" s="66"/>
      <c r="D28" s="66"/>
      <c r="E28" s="66"/>
      <c r="F28" s="66"/>
      <c r="G28" s="66"/>
      <c r="H28" s="66"/>
      <c r="I28" s="66"/>
      <c r="J28" s="66"/>
      <c r="K28" s="66"/>
      <c r="L28" s="66"/>
      <c r="M28" s="66"/>
      <c r="N28" s="66"/>
      <c r="O28" s="66"/>
      <c r="P28" s="66"/>
      <c r="Q28" s="66"/>
      <c r="R28" s="66"/>
    </row>
    <row r="29" spans="1:18" s="55" customFormat="1" ht="8.25">
      <c r="A29" s="312"/>
      <c r="B29" s="312"/>
      <c r="C29" s="312"/>
      <c r="D29" s="312"/>
      <c r="E29" s="312"/>
      <c r="F29" s="312"/>
      <c r="G29" s="312"/>
      <c r="H29" s="312"/>
      <c r="I29" s="312"/>
      <c r="J29" s="312"/>
      <c r="K29" s="312"/>
      <c r="L29" s="312"/>
    </row>
  </sheetData>
  <mergeCells count="7">
    <mergeCell ref="A29:L29"/>
    <mergeCell ref="A3:A4"/>
    <mergeCell ref="M3:N3"/>
    <mergeCell ref="A1:N1"/>
    <mergeCell ref="A16:N16"/>
    <mergeCell ref="B3:L3"/>
    <mergeCell ref="A17:N17"/>
  </mergeCells>
  <printOptions horizontalCentered="1"/>
  <pageMargins left="0.6" right="0.6" top="0.77" bottom="0.77" header="0.25" footer="0.25"/>
  <pageSetup paperSize="138" scale="6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view="pageBreakPreview" zoomScale="115" zoomScaleNormal="100" zoomScaleSheetLayoutView="115" workbookViewId="0">
      <selection activeCell="A13" sqref="A13"/>
    </sheetView>
  </sheetViews>
  <sheetFormatPr defaultColWidth="9.140625" defaultRowHeight="15"/>
  <cols>
    <col min="1" max="1" width="31.5703125" bestFit="1" customWidth="1"/>
    <col min="2" max="2" width="11.28515625" customWidth="1"/>
    <col min="3" max="14" width="14.7109375" customWidth="1"/>
    <col min="15" max="18" width="18.7109375" customWidth="1"/>
  </cols>
  <sheetData>
    <row r="1" spans="1:16" ht="30.75">
      <c r="A1" s="269" t="s">
        <v>283</v>
      </c>
      <c r="B1" s="269"/>
      <c r="C1" s="269"/>
      <c r="D1" s="269"/>
      <c r="E1" s="269"/>
      <c r="F1" s="269"/>
      <c r="G1" s="269"/>
      <c r="H1" s="269"/>
      <c r="I1" s="269"/>
      <c r="J1" s="269"/>
      <c r="K1" s="269"/>
      <c r="L1" s="269"/>
    </row>
    <row r="2" spans="1:16" s="66" customFormat="1" ht="18">
      <c r="A2" s="72"/>
      <c r="B2" s="72"/>
      <c r="C2" s="72"/>
      <c r="D2" s="72"/>
      <c r="E2" s="72"/>
      <c r="F2" s="72"/>
      <c r="G2" s="72"/>
      <c r="H2" s="72"/>
      <c r="I2" s="72"/>
      <c r="J2" s="72"/>
      <c r="K2" s="72"/>
      <c r="L2" s="175" t="s">
        <v>230</v>
      </c>
    </row>
    <row r="3" spans="1:16" s="66" customFormat="1" ht="18">
      <c r="A3" s="322" t="s">
        <v>281</v>
      </c>
      <c r="B3" s="256" t="s">
        <v>4</v>
      </c>
      <c r="C3" s="256"/>
      <c r="D3" s="256"/>
      <c r="E3" s="256"/>
      <c r="F3" s="256"/>
      <c r="G3" s="256"/>
      <c r="H3" s="256"/>
      <c r="I3" s="256"/>
      <c r="J3" s="256"/>
      <c r="K3" s="256"/>
      <c r="L3" s="256"/>
    </row>
    <row r="4" spans="1:16" s="66" customFormat="1" ht="18">
      <c r="A4" s="322"/>
      <c r="B4" s="134" t="s">
        <v>19</v>
      </c>
      <c r="C4" s="134" t="s">
        <v>39</v>
      </c>
      <c r="D4" s="134" t="s">
        <v>44</v>
      </c>
      <c r="E4" s="134" t="s">
        <v>45</v>
      </c>
      <c r="F4" s="134" t="s">
        <v>48</v>
      </c>
      <c r="G4" s="134" t="s">
        <v>52</v>
      </c>
      <c r="H4" s="134" t="s">
        <v>91</v>
      </c>
      <c r="I4" s="134" t="s">
        <v>241</v>
      </c>
      <c r="J4" s="134" t="s">
        <v>129</v>
      </c>
      <c r="K4" s="134" t="s">
        <v>157</v>
      </c>
      <c r="L4" s="134" t="s">
        <v>180</v>
      </c>
    </row>
    <row r="5" spans="1:16" ht="24.95" customHeight="1">
      <c r="A5" s="131" t="s">
        <v>282</v>
      </c>
      <c r="B5" s="194">
        <v>1331521</v>
      </c>
      <c r="C5" s="194">
        <v>1350831</v>
      </c>
      <c r="D5" s="194">
        <v>1368914</v>
      </c>
      <c r="E5" s="194">
        <v>1392177</v>
      </c>
      <c r="F5" s="194">
        <v>1433357</v>
      </c>
      <c r="G5" s="194">
        <v>1473026</v>
      </c>
      <c r="H5" s="97">
        <v>1476731</v>
      </c>
      <c r="I5" s="97">
        <v>1482298</v>
      </c>
      <c r="J5" s="97">
        <v>1509427</v>
      </c>
      <c r="K5" s="97">
        <f>K7+K8</f>
        <v>1531069</v>
      </c>
      <c r="L5" s="97">
        <f>L7+L8</f>
        <v>1533269</v>
      </c>
      <c r="M5" s="132"/>
      <c r="N5" s="128"/>
      <c r="O5" s="128"/>
      <c r="P5" s="128"/>
    </row>
    <row r="6" spans="1:16" ht="24.95" customHeight="1">
      <c r="A6" s="195" t="s">
        <v>305</v>
      </c>
      <c r="B6" s="194">
        <v>19561</v>
      </c>
      <c r="C6" s="194">
        <f t="shared" ref="C6:L6" si="0">C5-B5</f>
        <v>19310</v>
      </c>
      <c r="D6" s="194">
        <f t="shared" si="0"/>
        <v>18083</v>
      </c>
      <c r="E6" s="194">
        <f t="shared" si="0"/>
        <v>23263</v>
      </c>
      <c r="F6" s="194">
        <f t="shared" si="0"/>
        <v>41180</v>
      </c>
      <c r="G6" s="194">
        <f t="shared" si="0"/>
        <v>39669</v>
      </c>
      <c r="H6" s="194">
        <f t="shared" si="0"/>
        <v>3705</v>
      </c>
      <c r="I6" s="194">
        <f t="shared" si="0"/>
        <v>5567</v>
      </c>
      <c r="J6" s="194">
        <f t="shared" si="0"/>
        <v>27129</v>
      </c>
      <c r="K6" s="194">
        <f t="shared" si="0"/>
        <v>21642</v>
      </c>
      <c r="L6" s="194">
        <f t="shared" si="0"/>
        <v>2200</v>
      </c>
      <c r="M6" s="132"/>
      <c r="N6" s="128"/>
      <c r="O6" s="128"/>
      <c r="P6" s="128"/>
    </row>
    <row r="7" spans="1:16" ht="24.95" customHeight="1">
      <c r="A7" s="131" t="s">
        <v>286</v>
      </c>
      <c r="B7" s="99">
        <v>968312</v>
      </c>
      <c r="C7" s="99">
        <v>971826</v>
      </c>
      <c r="D7" s="99">
        <v>973412</v>
      </c>
      <c r="E7" s="99">
        <v>978184</v>
      </c>
      <c r="F7" s="99">
        <v>982659</v>
      </c>
      <c r="G7" s="99">
        <v>986889</v>
      </c>
      <c r="H7" s="100">
        <v>990254</v>
      </c>
      <c r="I7" s="100">
        <v>995813</v>
      </c>
      <c r="J7" s="100">
        <v>1007833</v>
      </c>
      <c r="K7" s="100">
        <v>1017545</v>
      </c>
      <c r="L7" s="100">
        <v>1018745</v>
      </c>
      <c r="M7" s="66"/>
      <c r="N7" s="66"/>
      <c r="O7" s="66"/>
      <c r="P7" s="66"/>
    </row>
    <row r="8" spans="1:16" ht="24.95" customHeight="1">
      <c r="A8" s="131" t="s">
        <v>287</v>
      </c>
      <c r="B8" s="99">
        <v>359556</v>
      </c>
      <c r="C8" s="99">
        <v>374691</v>
      </c>
      <c r="D8" s="99">
        <v>390630</v>
      </c>
      <c r="E8" s="99">
        <v>408093</v>
      </c>
      <c r="F8" s="99">
        <v>443365</v>
      </c>
      <c r="G8" s="99">
        <v>478104</v>
      </c>
      <c r="H8" s="99">
        <v>478444</v>
      </c>
      <c r="I8" s="99">
        <v>478452</v>
      </c>
      <c r="J8" s="99">
        <v>493561</v>
      </c>
      <c r="K8" s="100">
        <v>513524</v>
      </c>
      <c r="L8" s="100">
        <v>514524</v>
      </c>
      <c r="M8" s="66"/>
      <c r="N8" s="66"/>
      <c r="O8" s="66"/>
      <c r="P8" s="66"/>
    </row>
    <row r="9" spans="1:16" ht="24.95" customHeight="1">
      <c r="A9" s="131" t="s">
        <v>306</v>
      </c>
      <c r="B9" s="99">
        <v>3653</v>
      </c>
      <c r="C9" s="99">
        <v>4314</v>
      </c>
      <c r="D9" s="99">
        <v>4872</v>
      </c>
      <c r="E9" s="99">
        <v>5900</v>
      </c>
      <c r="F9" s="99">
        <v>7333</v>
      </c>
      <c r="G9" s="99">
        <v>8033</v>
      </c>
      <c r="H9" s="99">
        <v>8033</v>
      </c>
      <c r="I9" s="99">
        <v>8033</v>
      </c>
      <c r="J9" s="99">
        <v>8033</v>
      </c>
      <c r="K9" s="99">
        <v>0</v>
      </c>
      <c r="L9" s="99">
        <v>0</v>
      </c>
      <c r="M9" s="66"/>
      <c r="N9" s="66"/>
      <c r="O9" s="66"/>
      <c r="P9" s="66"/>
    </row>
    <row r="10" spans="1:16" ht="24.95" customHeight="1">
      <c r="A10" s="131" t="s">
        <v>307</v>
      </c>
      <c r="B10" s="99">
        <v>365</v>
      </c>
      <c r="C10" s="99">
        <f t="shared" ref="C10:G10" si="1">C9-B9</f>
        <v>661</v>
      </c>
      <c r="D10" s="99">
        <f t="shared" si="1"/>
        <v>558</v>
      </c>
      <c r="E10" s="99">
        <f t="shared" si="1"/>
        <v>1028</v>
      </c>
      <c r="F10" s="99">
        <f t="shared" si="1"/>
        <v>1433</v>
      </c>
      <c r="G10" s="99">
        <f t="shared" si="1"/>
        <v>700</v>
      </c>
      <c r="H10" s="99">
        <f t="shared" ref="H10" si="2">H9-G9</f>
        <v>0</v>
      </c>
      <c r="I10" s="99">
        <f t="shared" ref="I10" si="3">I9-H9</f>
        <v>0</v>
      </c>
      <c r="J10" s="99">
        <f t="shared" ref="J10" si="4">J9-I9</f>
        <v>0</v>
      </c>
      <c r="K10" s="99">
        <v>0</v>
      </c>
      <c r="L10" s="99">
        <f t="shared" ref="L10" si="5">L9-K9</f>
        <v>0</v>
      </c>
      <c r="M10" s="66"/>
      <c r="N10" s="66"/>
      <c r="O10" s="66"/>
      <c r="P10" s="66"/>
    </row>
    <row r="11" spans="1:16" s="55" customFormat="1" ht="12.75">
      <c r="A11" s="323" t="s">
        <v>223</v>
      </c>
      <c r="B11" s="324"/>
      <c r="C11" s="324"/>
      <c r="D11" s="324"/>
      <c r="E11" s="324"/>
      <c r="F11" s="324"/>
      <c r="G11" s="324"/>
      <c r="H11" s="324"/>
      <c r="I11" s="324"/>
      <c r="J11" s="324"/>
      <c r="K11" s="324"/>
      <c r="L11" s="201" t="s">
        <v>224</v>
      </c>
    </row>
    <row r="12" spans="1:16" s="55" customFormat="1" ht="12.75">
      <c r="A12" s="323" t="s">
        <v>316</v>
      </c>
      <c r="B12" s="323"/>
      <c r="C12" s="323"/>
      <c r="D12" s="323"/>
      <c r="E12" s="323"/>
      <c r="F12" s="323"/>
      <c r="G12" s="323"/>
      <c r="H12" s="323"/>
    </row>
    <row r="13" spans="1:16">
      <c r="A13" s="138"/>
      <c r="B13" s="66"/>
      <c r="C13" s="66"/>
      <c r="D13" s="66"/>
      <c r="E13" s="66"/>
      <c r="F13" s="66"/>
      <c r="G13" s="66"/>
      <c r="H13" s="66"/>
      <c r="I13" s="66"/>
      <c r="J13" s="66"/>
      <c r="K13" s="66"/>
      <c r="L13" s="66"/>
      <c r="M13" s="66"/>
      <c r="N13" s="66"/>
      <c r="O13" s="66"/>
      <c r="P13" s="66"/>
    </row>
    <row r="14" spans="1:16">
      <c r="A14" s="138"/>
      <c r="B14" s="66"/>
      <c r="C14" s="66"/>
      <c r="D14" s="66"/>
      <c r="E14" s="66"/>
      <c r="F14" s="66"/>
      <c r="G14" s="66"/>
      <c r="H14" s="66"/>
      <c r="I14" s="66"/>
      <c r="J14" s="66"/>
      <c r="K14" s="66"/>
      <c r="L14" s="66"/>
      <c r="M14" s="66"/>
      <c r="N14" s="66"/>
      <c r="O14" s="66"/>
      <c r="P14" s="66"/>
    </row>
    <row r="15" spans="1:16">
      <c r="A15" s="66"/>
      <c r="B15" s="66"/>
      <c r="C15" s="66"/>
      <c r="D15" s="66"/>
      <c r="E15" s="66"/>
      <c r="F15" s="66"/>
      <c r="G15" s="66"/>
      <c r="H15" s="66"/>
      <c r="I15" s="66"/>
      <c r="J15" s="66"/>
      <c r="K15" s="66"/>
      <c r="L15" s="66"/>
      <c r="M15" s="66"/>
      <c r="N15" s="66"/>
      <c r="O15" s="66"/>
      <c r="P15" s="66"/>
    </row>
    <row r="16" spans="1:16">
      <c r="A16" s="66"/>
      <c r="B16" s="66"/>
      <c r="C16" s="66"/>
      <c r="D16" s="66"/>
      <c r="E16" s="66"/>
      <c r="F16" s="66"/>
      <c r="G16" s="66"/>
      <c r="H16" s="66"/>
      <c r="I16" s="66"/>
      <c r="J16" s="66"/>
      <c r="K16" s="66"/>
      <c r="L16" s="66"/>
      <c r="M16" s="66"/>
      <c r="N16" s="66"/>
      <c r="O16" s="66"/>
      <c r="P16" s="66"/>
    </row>
    <row r="17" spans="1:16">
      <c r="A17" s="66"/>
      <c r="B17" s="66"/>
      <c r="C17" s="66"/>
      <c r="D17" s="66"/>
      <c r="E17" s="66"/>
      <c r="F17" s="66"/>
      <c r="G17" s="66"/>
      <c r="H17" s="66"/>
      <c r="I17" s="66"/>
      <c r="J17" s="66"/>
      <c r="K17" s="66"/>
      <c r="L17" s="66"/>
      <c r="M17" s="66"/>
      <c r="N17" s="66"/>
      <c r="O17" s="66"/>
      <c r="P17" s="66"/>
    </row>
    <row r="18" spans="1:16" s="55" customFormat="1" ht="8.25">
      <c r="A18" s="312"/>
      <c r="B18" s="312"/>
      <c r="C18" s="312"/>
      <c r="D18" s="312"/>
      <c r="E18" s="312"/>
      <c r="F18" s="312"/>
      <c r="G18" s="312"/>
      <c r="H18" s="312"/>
      <c r="I18" s="312"/>
      <c r="J18" s="312"/>
    </row>
  </sheetData>
  <mergeCells count="6">
    <mergeCell ref="A18:J18"/>
    <mergeCell ref="A3:A4"/>
    <mergeCell ref="A11:K11"/>
    <mergeCell ref="A12:H12"/>
    <mergeCell ref="A1:L1"/>
    <mergeCell ref="B3:L3"/>
  </mergeCells>
  <printOptions horizontalCentered="1"/>
  <pageMargins left="0.6" right="0.6" top="0.77" bottom="0.77" header="0.25" footer="0.25"/>
  <pageSetup scale="6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view="pageBreakPreview" zoomScaleNormal="100" zoomScaleSheetLayoutView="100" workbookViewId="0">
      <selection sqref="A1:O1"/>
    </sheetView>
  </sheetViews>
  <sheetFormatPr defaultColWidth="9.140625" defaultRowHeight="15"/>
  <cols>
    <col min="1" max="1" width="30.85546875" style="1" bestFit="1" customWidth="1"/>
    <col min="2" max="15" width="12.7109375" style="1" customWidth="1"/>
    <col min="16" max="18" width="18.7109375" style="1" customWidth="1"/>
    <col min="19" max="16384" width="9.140625" style="1"/>
  </cols>
  <sheetData>
    <row r="1" spans="1:18" ht="30.75">
      <c r="A1" s="329" t="s">
        <v>231</v>
      </c>
      <c r="B1" s="329"/>
      <c r="C1" s="329"/>
      <c r="D1" s="329"/>
      <c r="E1" s="329"/>
      <c r="F1" s="329"/>
      <c r="G1" s="329"/>
      <c r="H1" s="329"/>
      <c r="I1" s="329"/>
      <c r="J1" s="329"/>
      <c r="K1" s="329"/>
      <c r="L1" s="329"/>
      <c r="M1" s="329"/>
      <c r="N1" s="329"/>
      <c r="O1" s="329"/>
    </row>
    <row r="2" spans="1:18" s="71" customFormat="1" ht="15.75" customHeight="1">
      <c r="A2" s="325" t="s">
        <v>222</v>
      </c>
      <c r="B2" s="325"/>
      <c r="C2" s="325"/>
      <c r="D2" s="325"/>
      <c r="E2" s="325"/>
      <c r="F2" s="325"/>
      <c r="G2" s="325"/>
      <c r="H2" s="325"/>
      <c r="I2" s="325"/>
      <c r="J2" s="325"/>
      <c r="K2" s="325"/>
      <c r="L2" s="325"/>
      <c r="M2" s="325"/>
      <c r="N2" s="325"/>
      <c r="O2" s="325"/>
    </row>
    <row r="3" spans="1:18" s="71" customFormat="1" ht="18">
      <c r="A3" s="331" t="s">
        <v>114</v>
      </c>
      <c r="B3" s="256" t="s">
        <v>91</v>
      </c>
      <c r="C3" s="256"/>
      <c r="D3" s="256" t="s">
        <v>97</v>
      </c>
      <c r="E3" s="256"/>
      <c r="F3" s="332" t="s">
        <v>129</v>
      </c>
      <c r="G3" s="333"/>
      <c r="H3" s="332" t="s">
        <v>157</v>
      </c>
      <c r="I3" s="333"/>
      <c r="J3" s="326" t="s">
        <v>107</v>
      </c>
      <c r="K3" s="327"/>
      <c r="L3" s="327"/>
      <c r="M3" s="327"/>
      <c r="N3" s="327"/>
      <c r="O3" s="328"/>
    </row>
    <row r="4" spans="1:18" s="71" customFormat="1" ht="18">
      <c r="A4" s="331"/>
      <c r="B4" s="256"/>
      <c r="C4" s="256"/>
      <c r="D4" s="256"/>
      <c r="E4" s="256"/>
      <c r="F4" s="334"/>
      <c r="G4" s="335"/>
      <c r="H4" s="334"/>
      <c r="I4" s="335"/>
      <c r="J4" s="256" t="s">
        <v>129</v>
      </c>
      <c r="K4" s="256"/>
      <c r="L4" s="256" t="s">
        <v>157</v>
      </c>
      <c r="M4" s="256"/>
      <c r="N4" s="256" t="s">
        <v>179</v>
      </c>
      <c r="O4" s="256"/>
    </row>
    <row r="5" spans="1:18" ht="18">
      <c r="A5" s="256"/>
      <c r="B5" s="130" t="s">
        <v>135</v>
      </c>
      <c r="C5" s="130" t="s">
        <v>136</v>
      </c>
      <c r="D5" s="130" t="s">
        <v>135</v>
      </c>
      <c r="E5" s="130" t="s">
        <v>136</v>
      </c>
      <c r="F5" s="130" t="s">
        <v>135</v>
      </c>
      <c r="G5" s="130" t="s">
        <v>136</v>
      </c>
      <c r="H5" s="130" t="s">
        <v>135</v>
      </c>
      <c r="I5" s="130" t="s">
        <v>136</v>
      </c>
      <c r="J5" s="130" t="s">
        <v>135</v>
      </c>
      <c r="K5" s="130" t="s">
        <v>136</v>
      </c>
      <c r="L5" s="130" t="s">
        <v>135</v>
      </c>
      <c r="M5" s="130" t="s">
        <v>136</v>
      </c>
      <c r="N5" s="130" t="s">
        <v>135</v>
      </c>
      <c r="O5" s="130" t="s">
        <v>136</v>
      </c>
      <c r="P5" s="128"/>
      <c r="Q5" s="128"/>
      <c r="R5" s="128"/>
    </row>
    <row r="6" spans="1:18" ht="18">
      <c r="A6" s="143" t="s">
        <v>137</v>
      </c>
      <c r="B6" s="230">
        <v>409.86511200000001</v>
      </c>
      <c r="C6" s="230">
        <v>1.0145529999999998</v>
      </c>
      <c r="D6" s="230">
        <v>95.576139204101608</v>
      </c>
      <c r="E6" s="230">
        <v>0.92059040000000003</v>
      </c>
      <c r="F6" s="230">
        <v>160.78879657304699</v>
      </c>
      <c r="G6" s="230">
        <v>0</v>
      </c>
      <c r="H6" s="230">
        <v>174.32793276577999</v>
      </c>
      <c r="I6" s="230">
        <v>5.9360000000000001E-4</v>
      </c>
      <c r="J6" s="230">
        <v>110.64607307968701</v>
      </c>
      <c r="K6" s="230">
        <v>0</v>
      </c>
      <c r="L6" s="230">
        <v>146.31124037549699</v>
      </c>
      <c r="M6" s="230">
        <v>5.9360000000000001E-4</v>
      </c>
      <c r="N6" s="230">
        <v>58.194552463085905</v>
      </c>
      <c r="O6" s="230">
        <v>1.2962E-3</v>
      </c>
      <c r="P6" s="128"/>
      <c r="Q6" s="128"/>
      <c r="R6" s="128"/>
    </row>
    <row r="7" spans="1:18" ht="18">
      <c r="A7" s="143" t="s">
        <v>115</v>
      </c>
      <c r="B7" s="95">
        <v>15.994160000000004</v>
      </c>
      <c r="C7" s="95">
        <v>21.814864</v>
      </c>
      <c r="D7" s="95">
        <v>6.0027132535644503</v>
      </c>
      <c r="E7" s="95">
        <v>4.168450225</v>
      </c>
      <c r="F7" s="95">
        <v>3.1265221214447001</v>
      </c>
      <c r="G7" s="95">
        <v>1.056149083</v>
      </c>
      <c r="H7" s="95">
        <v>4.6295406208465604</v>
      </c>
      <c r="I7" s="95">
        <v>1.8057158630000001</v>
      </c>
      <c r="J7" s="95">
        <v>1.8544256249999997</v>
      </c>
      <c r="K7" s="95">
        <v>0.54702617099999995</v>
      </c>
      <c r="L7" s="95">
        <v>4.2445462206054696</v>
      </c>
      <c r="M7" s="95">
        <v>1.8057158630000001</v>
      </c>
      <c r="N7" s="95">
        <v>1.1418279312500001</v>
      </c>
      <c r="O7" s="95">
        <v>0.311092125</v>
      </c>
      <c r="P7" s="71"/>
      <c r="Q7" s="71"/>
      <c r="R7" s="71"/>
    </row>
    <row r="8" spans="1:18" ht="18">
      <c r="A8" s="143" t="s">
        <v>116</v>
      </c>
      <c r="B8" s="95">
        <v>189.40183300000004</v>
      </c>
      <c r="C8" s="95">
        <v>0.145958</v>
      </c>
      <c r="D8" s="95">
        <v>176.51363388351399</v>
      </c>
      <c r="E8" s="95">
        <v>3.3356999999999998E-2</v>
      </c>
      <c r="F8" s="95">
        <v>169.806054832809</v>
      </c>
      <c r="G8" s="95">
        <v>0</v>
      </c>
      <c r="H8" s="95">
        <v>134.658000391467</v>
      </c>
      <c r="I8" s="95">
        <v>9.4437999999999993E-5</v>
      </c>
      <c r="J8" s="95">
        <v>117.48576885036901</v>
      </c>
      <c r="K8" s="95">
        <v>0</v>
      </c>
      <c r="L8" s="95">
        <v>111.96781847647701</v>
      </c>
      <c r="M8" s="95">
        <v>9.4438000000000006E-5</v>
      </c>
      <c r="N8" s="95">
        <v>53.749897855950906</v>
      </c>
      <c r="O8" s="95">
        <v>3.4551999999999999E-2</v>
      </c>
      <c r="P8" s="71"/>
      <c r="Q8" s="71"/>
      <c r="R8" s="71"/>
    </row>
    <row r="9" spans="1:18" ht="18">
      <c r="A9" s="143" t="s">
        <v>138</v>
      </c>
      <c r="B9" s="95">
        <v>10.489858000000003</v>
      </c>
      <c r="C9" s="95">
        <v>0</v>
      </c>
      <c r="D9" s="95">
        <v>10.767598749999999</v>
      </c>
      <c r="E9" s="95">
        <v>0</v>
      </c>
      <c r="F9" s="95">
        <v>7.6064416373260491</v>
      </c>
      <c r="G9" s="95">
        <v>0</v>
      </c>
      <c r="H9" s="95">
        <v>12.367717321243999</v>
      </c>
      <c r="I9" s="95">
        <v>7.198162000000001E-3</v>
      </c>
      <c r="J9" s="95">
        <v>4.3320841358245907</v>
      </c>
      <c r="K9" s="95">
        <v>0</v>
      </c>
      <c r="L9" s="95">
        <v>9.4732483396247904</v>
      </c>
      <c r="M9" s="95">
        <v>7.198162000000001E-3</v>
      </c>
      <c r="N9" s="95">
        <v>7.8051527512557994</v>
      </c>
      <c r="O9" s="95">
        <v>4.1793947999999997E-2</v>
      </c>
      <c r="P9" s="71"/>
      <c r="Q9" s="71"/>
      <c r="R9" s="71"/>
    </row>
    <row r="10" spans="1:18" ht="18">
      <c r="A10" s="143" t="s">
        <v>117</v>
      </c>
      <c r="B10" s="95">
        <v>196.4684</v>
      </c>
      <c r="C10" s="95">
        <v>26.898399999999999</v>
      </c>
      <c r="D10" s="95">
        <v>225.98753633298952</v>
      </c>
      <c r="E10" s="95">
        <v>3.8277318039999999</v>
      </c>
      <c r="F10" s="95">
        <v>206.73815689106573</v>
      </c>
      <c r="G10" s="95">
        <v>14.675052846</v>
      </c>
      <c r="H10" s="95">
        <v>221.69327098249249</v>
      </c>
      <c r="I10" s="95">
        <v>12.025457903</v>
      </c>
      <c r="J10" s="95">
        <v>136.39474682713487</v>
      </c>
      <c r="K10" s="95">
        <v>11.040663381</v>
      </c>
      <c r="L10" s="95">
        <v>146.58881655740413</v>
      </c>
      <c r="M10" s="95">
        <v>5.2962774709999998</v>
      </c>
      <c r="N10" s="95">
        <v>170.58760318299284</v>
      </c>
      <c r="O10" s="95">
        <v>9.5835714529999994</v>
      </c>
      <c r="P10" s="71"/>
      <c r="Q10" s="71"/>
      <c r="R10" s="71"/>
    </row>
    <row r="11" spans="1:18" ht="18">
      <c r="A11" s="143" t="s">
        <v>139</v>
      </c>
      <c r="B11" s="95">
        <v>20.925879000000009</v>
      </c>
      <c r="C11" s="95">
        <v>0.465862</v>
      </c>
      <c r="D11" s="95">
        <v>26.8931984598022</v>
      </c>
      <c r="E11" s="95">
        <v>0.54348048299999996</v>
      </c>
      <c r="F11" s="95">
        <v>38.538917885322604</v>
      </c>
      <c r="G11" s="95">
        <v>0.48242937499999999</v>
      </c>
      <c r="H11" s="95">
        <v>32.727893620845002</v>
      </c>
      <c r="I11" s="95">
        <v>0.78973827799999996</v>
      </c>
      <c r="J11" s="95">
        <v>17.535435764216601</v>
      </c>
      <c r="K11" s="95">
        <v>0.48242937499999999</v>
      </c>
      <c r="L11" s="95">
        <v>17.846869676536603</v>
      </c>
      <c r="M11" s="95">
        <v>0.337772978</v>
      </c>
      <c r="N11" s="95">
        <v>11.4052669453979</v>
      </c>
      <c r="O11" s="95">
        <v>0.50733150199999999</v>
      </c>
      <c r="P11" s="71"/>
      <c r="Q11" s="71"/>
      <c r="R11" s="71"/>
    </row>
    <row r="12" spans="1:18" ht="18">
      <c r="A12" s="143" t="s">
        <v>118</v>
      </c>
      <c r="B12" s="95">
        <v>2866.5129100000008</v>
      </c>
      <c r="C12" s="95">
        <v>143.25350599999996</v>
      </c>
      <c r="D12" s="95">
        <v>3305.7090893140303</v>
      </c>
      <c r="E12" s="95">
        <v>107.31268516899999</v>
      </c>
      <c r="F12" s="95">
        <v>3850.0618041516104</v>
      </c>
      <c r="G12" s="95">
        <v>69.986180845000007</v>
      </c>
      <c r="H12" s="95">
        <v>3654.45986136273</v>
      </c>
      <c r="I12" s="95">
        <v>77.625928037999998</v>
      </c>
      <c r="J12" s="95">
        <v>2500.2200127902602</v>
      </c>
      <c r="K12" s="95">
        <v>42.694213589</v>
      </c>
      <c r="L12" s="95">
        <v>2673.6712848928901</v>
      </c>
      <c r="M12" s="95">
        <v>62.311801359</v>
      </c>
      <c r="N12" s="95">
        <v>2218.4931182495002</v>
      </c>
      <c r="O12" s="95">
        <v>48.556471764000001</v>
      </c>
      <c r="P12" s="71"/>
      <c r="Q12" s="71"/>
      <c r="R12" s="71"/>
    </row>
    <row r="13" spans="1:18" ht="18">
      <c r="A13" s="143" t="s">
        <v>140</v>
      </c>
      <c r="B13" s="95">
        <v>1810.6124949999999</v>
      </c>
      <c r="C13" s="95">
        <v>0.89504900000000021</v>
      </c>
      <c r="D13" s="95">
        <v>2074.6292608251601</v>
      </c>
      <c r="E13" s="95">
        <v>0.86424796700000006</v>
      </c>
      <c r="F13" s="95">
        <v>2134.3836091328799</v>
      </c>
      <c r="G13" s="95">
        <v>2.0811045559999997</v>
      </c>
      <c r="H13" s="95">
        <v>2499.8566078768599</v>
      </c>
      <c r="I13" s="95">
        <v>92.129514592999996</v>
      </c>
      <c r="J13" s="95">
        <v>1231.4105510700499</v>
      </c>
      <c r="K13" s="95">
        <v>1.271623945</v>
      </c>
      <c r="L13" s="95">
        <v>1631.20674504453</v>
      </c>
      <c r="M13" s="95">
        <v>17.922214761000003</v>
      </c>
      <c r="N13" s="95">
        <v>1179.0359704647601</v>
      </c>
      <c r="O13" s="95">
        <v>4.4162246469999999</v>
      </c>
      <c r="P13" s="71"/>
      <c r="Q13" s="71"/>
      <c r="R13" s="71"/>
    </row>
    <row r="14" spans="1:18" ht="18">
      <c r="A14" s="143" t="s">
        <v>35</v>
      </c>
      <c r="B14" s="95">
        <v>11.773099999999999</v>
      </c>
      <c r="C14" s="95">
        <v>320.39080000000001</v>
      </c>
      <c r="D14" s="95">
        <v>7.7397246192834634</v>
      </c>
      <c r="E14" s="95">
        <v>278.28407721299999</v>
      </c>
      <c r="F14" s="95">
        <v>15.13122314857875</v>
      </c>
      <c r="G14" s="95">
        <v>379.71398539999996</v>
      </c>
      <c r="H14" s="95">
        <v>8.3638371034160546</v>
      </c>
      <c r="I14" s="95">
        <v>343.43504393399996</v>
      </c>
      <c r="J14" s="95">
        <v>12.190314436120605</v>
      </c>
      <c r="K14" s="95">
        <v>300.21883054199998</v>
      </c>
      <c r="L14" s="95">
        <v>7.2073983215541784</v>
      </c>
      <c r="M14" s="95">
        <v>221.54713177499994</v>
      </c>
      <c r="N14" s="95">
        <v>8.6176520293807926</v>
      </c>
      <c r="O14" s="95">
        <v>279.69354752200002</v>
      </c>
      <c r="P14" s="71"/>
      <c r="Q14" s="71"/>
      <c r="R14" s="71"/>
    </row>
    <row r="15" spans="1:18" ht="18">
      <c r="A15" s="143" t="s">
        <v>36</v>
      </c>
      <c r="B15" s="95">
        <v>9.8013999999999992</v>
      </c>
      <c r="C15" s="95">
        <v>9.9616000000000007</v>
      </c>
      <c r="D15" s="95">
        <v>11.884887884307865</v>
      </c>
      <c r="E15" s="95">
        <v>5.7728132610000005</v>
      </c>
      <c r="F15" s="95">
        <v>10.67206184198732</v>
      </c>
      <c r="G15" s="95">
        <v>9.6003328280000009</v>
      </c>
      <c r="H15" s="95">
        <v>12.75972074028625</v>
      </c>
      <c r="I15" s="95">
        <v>11.708354548999999</v>
      </c>
      <c r="J15" s="95">
        <v>7.608571281539084</v>
      </c>
      <c r="K15" s="95">
        <v>5.5282626000000006</v>
      </c>
      <c r="L15" s="95">
        <v>8.602090151857757</v>
      </c>
      <c r="M15" s="95">
        <v>4.8203385050000014</v>
      </c>
      <c r="N15" s="95">
        <v>21.120421954902845</v>
      </c>
      <c r="O15" s="95">
        <v>3.6380496799999995</v>
      </c>
      <c r="P15" s="71"/>
      <c r="Q15" s="71"/>
      <c r="R15" s="71"/>
    </row>
    <row r="16" spans="1:18" ht="18">
      <c r="A16" s="143" t="s">
        <v>119</v>
      </c>
      <c r="B16" s="95">
        <v>1142.4281700000006</v>
      </c>
      <c r="C16" s="95">
        <v>504.41560299999963</v>
      </c>
      <c r="D16" s="95">
        <v>1137.7827151810782</v>
      </c>
      <c r="E16" s="95">
        <v>468.20973835999996</v>
      </c>
      <c r="F16" s="95">
        <v>923.37982598721476</v>
      </c>
      <c r="G16" s="95">
        <v>787.47468629499986</v>
      </c>
      <c r="H16" s="95">
        <v>883.10560189435148</v>
      </c>
      <c r="I16" s="95">
        <v>582.96716491400014</v>
      </c>
      <c r="J16" s="95">
        <v>600.14015950266707</v>
      </c>
      <c r="K16" s="95">
        <v>553.12353190999988</v>
      </c>
      <c r="L16" s="95">
        <v>604.70444315243935</v>
      </c>
      <c r="M16" s="95">
        <v>380.57193749800001</v>
      </c>
      <c r="N16" s="95">
        <v>438.35815149591622</v>
      </c>
      <c r="O16" s="95">
        <v>691.76684738600011</v>
      </c>
      <c r="P16" s="71"/>
      <c r="Q16" s="71"/>
      <c r="R16" s="71"/>
    </row>
    <row r="17" spans="1:18" ht="18">
      <c r="A17" s="143" t="s">
        <v>141</v>
      </c>
      <c r="B17" s="95">
        <v>3259.5050999999999</v>
      </c>
      <c r="C17" s="95">
        <v>0.4476</v>
      </c>
      <c r="D17" s="95">
        <v>3365.1428688165024</v>
      </c>
      <c r="E17" s="95">
        <v>0.94363554500000013</v>
      </c>
      <c r="F17" s="95">
        <v>5078.6946876247812</v>
      </c>
      <c r="G17" s="95">
        <v>0.28385504</v>
      </c>
      <c r="H17" s="95">
        <v>4757.3684236888876</v>
      </c>
      <c r="I17" s="95">
        <v>3.0049681000000005E-2</v>
      </c>
      <c r="J17" s="95">
        <v>3515.348109729051</v>
      </c>
      <c r="K17" s="95">
        <v>0</v>
      </c>
      <c r="L17" s="95">
        <v>3676.5757863966496</v>
      </c>
      <c r="M17" s="95">
        <v>3.0039681000000002E-2</v>
      </c>
      <c r="N17" s="95">
        <v>2606.696092760581</v>
      </c>
      <c r="O17" s="95">
        <v>4.6592082E-2</v>
      </c>
      <c r="P17" s="71"/>
      <c r="Q17" s="71"/>
      <c r="R17" s="71"/>
    </row>
    <row r="18" spans="1:18" ht="18">
      <c r="A18" s="143" t="s">
        <v>6</v>
      </c>
      <c r="B18" s="95">
        <v>1294.7094999999999</v>
      </c>
      <c r="C18" s="95">
        <v>7.4000000000000003E-3</v>
      </c>
      <c r="D18" s="95">
        <v>1475.304726102868</v>
      </c>
      <c r="E18" s="95">
        <v>0</v>
      </c>
      <c r="F18" s="95">
        <v>1602.0434158441822</v>
      </c>
      <c r="G18" s="95">
        <v>0</v>
      </c>
      <c r="H18" s="95">
        <v>1964.9624729531079</v>
      </c>
      <c r="I18" s="95">
        <v>5.2863924E-2</v>
      </c>
      <c r="J18" s="95">
        <v>1112.7195272549575</v>
      </c>
      <c r="K18" s="95">
        <v>0</v>
      </c>
      <c r="L18" s="95">
        <v>1429.8957390395626</v>
      </c>
      <c r="M18" s="95">
        <v>2.2711265000000001E-2</v>
      </c>
      <c r="N18" s="95">
        <v>1103.9920987446676</v>
      </c>
      <c r="O18" s="95">
        <v>2.9321186999999999E-2</v>
      </c>
      <c r="P18" s="71"/>
      <c r="Q18" s="71"/>
      <c r="R18" s="71"/>
    </row>
    <row r="19" spans="1:18" ht="18">
      <c r="A19" s="143" t="s">
        <v>89</v>
      </c>
      <c r="B19" s="95">
        <v>580.65750000000003</v>
      </c>
      <c r="C19" s="95">
        <v>0</v>
      </c>
      <c r="D19" s="95">
        <v>790.7605526580777</v>
      </c>
      <c r="E19" s="95">
        <v>0</v>
      </c>
      <c r="F19" s="95">
        <v>1197.6875896655192</v>
      </c>
      <c r="G19" s="95">
        <v>0</v>
      </c>
      <c r="H19" s="95">
        <v>632.61996763956313</v>
      </c>
      <c r="I19" s="95">
        <v>1.7577000000000001E-4</v>
      </c>
      <c r="J19" s="95">
        <v>785.85474125057999</v>
      </c>
      <c r="K19" s="95">
        <v>0</v>
      </c>
      <c r="L19" s="95">
        <v>536.85767797019048</v>
      </c>
      <c r="M19" s="95">
        <v>1.7577000000000001E-4</v>
      </c>
      <c r="N19" s="95">
        <v>122.26611591877744</v>
      </c>
      <c r="O19" s="95">
        <v>6.6751760000000005E-3</v>
      </c>
      <c r="P19" s="71"/>
      <c r="Q19" s="71"/>
      <c r="R19" s="71"/>
    </row>
    <row r="20" spans="1:18" ht="18">
      <c r="A20" s="143" t="s">
        <v>142</v>
      </c>
      <c r="B20" s="95">
        <v>45.367522000005096</v>
      </c>
      <c r="C20" s="95">
        <v>2.084622</v>
      </c>
      <c r="D20" s="95">
        <v>57.222531005868831</v>
      </c>
      <c r="E20" s="95">
        <v>0.76007494800000008</v>
      </c>
      <c r="F20" s="95">
        <v>80.848932575887332</v>
      </c>
      <c r="G20" s="95">
        <v>0.26285313900000001</v>
      </c>
      <c r="H20" s="95">
        <v>73.419789106628443</v>
      </c>
      <c r="I20" s="95">
        <v>0.12356782299999999</v>
      </c>
      <c r="J20" s="95">
        <v>55.626629971300517</v>
      </c>
      <c r="K20" s="95">
        <v>0.10398809699999999</v>
      </c>
      <c r="L20" s="95">
        <v>50.034051432397455</v>
      </c>
      <c r="M20" s="95">
        <v>9.1411759000000009E-2</v>
      </c>
      <c r="N20" s="95">
        <v>50.903206356799316</v>
      </c>
      <c r="O20" s="95">
        <v>0.32802607</v>
      </c>
      <c r="P20" s="71"/>
      <c r="Q20" s="71"/>
      <c r="R20" s="71"/>
    </row>
    <row r="21" spans="1:18" s="15" customFormat="1" ht="18.75">
      <c r="A21" s="143" t="s">
        <v>120</v>
      </c>
      <c r="B21" s="95">
        <v>168.357101</v>
      </c>
      <c r="C21" s="95">
        <v>5.2352130000000008</v>
      </c>
      <c r="D21" s="95">
        <v>137.511874003299</v>
      </c>
      <c r="E21" s="95">
        <v>6.4076451050000003</v>
      </c>
      <c r="F21" s="95">
        <v>187.82115732162899</v>
      </c>
      <c r="G21" s="95">
        <v>6.3722266010000004</v>
      </c>
      <c r="H21" s="95">
        <v>267.45760142062767</v>
      </c>
      <c r="I21" s="95">
        <v>2.6219208909999998</v>
      </c>
      <c r="J21" s="95">
        <v>120.03169330577799</v>
      </c>
      <c r="K21" s="95">
        <v>4.9520809750000003</v>
      </c>
      <c r="L21" s="95">
        <v>148.66310571934901</v>
      </c>
      <c r="M21" s="95">
        <v>0.86477868899999999</v>
      </c>
      <c r="N21" s="95">
        <v>192.55840747592501</v>
      </c>
      <c r="O21" s="95">
        <v>29.413047067000001</v>
      </c>
      <c r="P21" s="96"/>
      <c r="Q21" s="96"/>
      <c r="R21" s="96"/>
    </row>
    <row r="22" spans="1:18" s="15" customFormat="1" ht="18.75">
      <c r="A22" s="143" t="s">
        <v>143</v>
      </c>
      <c r="B22" s="95">
        <v>1664.6032290000007</v>
      </c>
      <c r="C22" s="95">
        <v>345.89471299999997</v>
      </c>
      <c r="D22" s="95">
        <v>1512.59735812401</v>
      </c>
      <c r="E22" s="95">
        <v>319.47509187500003</v>
      </c>
      <c r="F22" s="95">
        <v>2203.9430743073499</v>
      </c>
      <c r="G22" s="95">
        <v>479.60830837399999</v>
      </c>
      <c r="H22" s="95">
        <v>2931.9695351526102</v>
      </c>
      <c r="I22" s="95">
        <v>732.29193866399999</v>
      </c>
      <c r="J22" s="95">
        <v>1472.4059224779398</v>
      </c>
      <c r="K22" s="95">
        <v>290.617378406</v>
      </c>
      <c r="L22" s="95">
        <v>2013.87396395875</v>
      </c>
      <c r="M22" s="95">
        <v>512.82857956299995</v>
      </c>
      <c r="N22" s="95">
        <v>1333.93046233225</v>
      </c>
      <c r="O22" s="95">
        <v>426.46252541500002</v>
      </c>
      <c r="P22" s="96"/>
      <c r="Q22" s="96"/>
      <c r="R22" s="96"/>
    </row>
    <row r="23" spans="1:18" s="15" customFormat="1" ht="18.75">
      <c r="A23" s="143" t="s">
        <v>144</v>
      </c>
      <c r="B23" s="95">
        <v>289.68993599999999</v>
      </c>
      <c r="C23" s="95">
        <v>16.292769</v>
      </c>
      <c r="D23" s="95">
        <v>328.42790625171</v>
      </c>
      <c r="E23" s="95">
        <v>11.622490111000001</v>
      </c>
      <c r="F23" s="95">
        <v>318.70657995632996</v>
      </c>
      <c r="G23" s="95">
        <v>11.001929865999999</v>
      </c>
      <c r="H23" s="95">
        <v>369.278884849451</v>
      </c>
      <c r="I23" s="95">
        <v>10.185212398999999</v>
      </c>
      <c r="J23" s="95">
        <v>189.947373612262</v>
      </c>
      <c r="K23" s="95">
        <v>6.5867957349999999</v>
      </c>
      <c r="L23" s="95">
        <v>220.83337491736501</v>
      </c>
      <c r="M23" s="95">
        <v>3.471562042</v>
      </c>
      <c r="N23" s="95">
        <v>215.46603008829601</v>
      </c>
      <c r="O23" s="95">
        <v>4.262402303</v>
      </c>
      <c r="P23" s="96"/>
      <c r="Q23" s="96"/>
      <c r="R23" s="96"/>
    </row>
    <row r="24" spans="1:18" ht="18">
      <c r="A24" s="143" t="s">
        <v>145</v>
      </c>
      <c r="B24" s="95">
        <v>6.8987709999999991</v>
      </c>
      <c r="C24" s="95">
        <v>52.007047</v>
      </c>
      <c r="D24" s="95">
        <v>6.3317702094894397</v>
      </c>
      <c r="E24" s="95">
        <v>17.844381563999999</v>
      </c>
      <c r="F24" s="95">
        <v>5.8014277591178898</v>
      </c>
      <c r="G24" s="95">
        <v>15.663746746000001</v>
      </c>
      <c r="H24" s="95">
        <v>9.8014299006977108</v>
      </c>
      <c r="I24" s="95">
        <v>52.025000505999998</v>
      </c>
      <c r="J24" s="95">
        <v>3.8706683313613901</v>
      </c>
      <c r="K24" s="95">
        <v>7.786859078</v>
      </c>
      <c r="L24" s="95">
        <v>5.20868467216797</v>
      </c>
      <c r="M24" s="95">
        <v>36.984075235999995</v>
      </c>
      <c r="N24" s="95">
        <v>4.7547864016620602</v>
      </c>
      <c r="O24" s="95">
        <v>26.491280875000001</v>
      </c>
      <c r="P24" s="71"/>
      <c r="Q24" s="71"/>
      <c r="R24" s="71"/>
    </row>
    <row r="25" spans="1:18" ht="18">
      <c r="A25" s="143" t="s">
        <v>146</v>
      </c>
      <c r="B25" s="95">
        <v>3712.0344709999963</v>
      </c>
      <c r="C25" s="95">
        <v>1295.223819</v>
      </c>
      <c r="D25" s="95">
        <v>5024.8067026201898</v>
      </c>
      <c r="E25" s="95">
        <v>3119.729057173</v>
      </c>
      <c r="F25" s="95">
        <v>8290.7014593218701</v>
      </c>
      <c r="G25" s="95">
        <v>5595.9124970360008</v>
      </c>
      <c r="H25" s="95">
        <v>12046.4526930228</v>
      </c>
      <c r="I25" s="95">
        <v>9374.0533552500001</v>
      </c>
      <c r="J25" s="95">
        <v>4202.5879329407808</v>
      </c>
      <c r="K25" s="95">
        <v>2412.6405760869998</v>
      </c>
      <c r="L25" s="95">
        <v>9515.7333790159591</v>
      </c>
      <c r="M25" s="95">
        <v>8038.3933263579993</v>
      </c>
      <c r="N25" s="95">
        <v>6422.2468094647802</v>
      </c>
      <c r="O25" s="95">
        <v>2381.4667234090002</v>
      </c>
      <c r="P25" s="71"/>
      <c r="Q25" s="71"/>
      <c r="R25" s="71"/>
    </row>
    <row r="26" spans="1:18" ht="18">
      <c r="A26" s="143" t="s">
        <v>121</v>
      </c>
      <c r="B26" s="95">
        <v>92.5655</v>
      </c>
      <c r="C26" s="95">
        <v>0.1545</v>
      </c>
      <c r="D26" s="95">
        <v>245.73079935505112</v>
      </c>
      <c r="E26" s="95">
        <v>1.9686000000000002E-2</v>
      </c>
      <c r="F26" s="95">
        <v>1018.6473599511389</v>
      </c>
      <c r="G26" s="95">
        <v>0</v>
      </c>
      <c r="H26" s="95">
        <v>551.6352942520266</v>
      </c>
      <c r="I26" s="95">
        <v>0</v>
      </c>
      <c r="J26" s="95">
        <v>800.52364574759486</v>
      </c>
      <c r="K26" s="95">
        <v>0</v>
      </c>
      <c r="L26" s="95">
        <v>482.20221568642694</v>
      </c>
      <c r="M26" s="95">
        <v>0</v>
      </c>
      <c r="N26" s="95">
        <v>188.47003929296116</v>
      </c>
      <c r="O26" s="95">
        <v>1.4224679999999999E-3</v>
      </c>
      <c r="P26" s="71"/>
      <c r="Q26" s="71"/>
      <c r="R26" s="71"/>
    </row>
    <row r="27" spans="1:18" ht="18">
      <c r="A27" s="143" t="s">
        <v>147</v>
      </c>
      <c r="B27" s="95">
        <v>220.13806600000021</v>
      </c>
      <c r="C27" s="95">
        <v>11.251842999999997</v>
      </c>
      <c r="D27" s="95">
        <v>181.82637702454147</v>
      </c>
      <c r="E27" s="95">
        <v>9.1583076810000001</v>
      </c>
      <c r="F27" s="95">
        <v>207.69191937844755</v>
      </c>
      <c r="G27" s="95">
        <v>1.2958602240000001</v>
      </c>
      <c r="H27" s="95">
        <v>189.49230124011697</v>
      </c>
      <c r="I27" s="95">
        <v>7.3421178319999996</v>
      </c>
      <c r="J27" s="95">
        <v>144.50116953371727</v>
      </c>
      <c r="K27" s="95">
        <v>1.1357841989999999</v>
      </c>
      <c r="L27" s="95">
        <v>70.863551768501964</v>
      </c>
      <c r="M27" s="95">
        <v>3.6121383159999998</v>
      </c>
      <c r="N27" s="95">
        <v>144.76531940512163</v>
      </c>
      <c r="O27" s="95">
        <v>6.7411319369999996</v>
      </c>
      <c r="P27" s="71"/>
      <c r="Q27" s="71"/>
      <c r="R27" s="71"/>
    </row>
    <row r="28" spans="1:18" s="59" customFormat="1" ht="18">
      <c r="A28" s="143" t="s">
        <v>122</v>
      </c>
      <c r="B28" s="196"/>
      <c r="C28" s="196"/>
      <c r="D28" s="196"/>
      <c r="E28" s="196"/>
      <c r="F28" s="196"/>
      <c r="G28" s="196"/>
      <c r="H28" s="196"/>
      <c r="I28" s="196"/>
      <c r="J28" s="196"/>
      <c r="K28" s="196"/>
      <c r="L28" s="197"/>
      <c r="M28" s="58">
        <v>0</v>
      </c>
      <c r="N28" s="58">
        <v>53.368692919558704</v>
      </c>
      <c r="O28" s="58">
        <v>5.1615000000000003E-3</v>
      </c>
    </row>
    <row r="29" spans="1:18" ht="18">
      <c r="A29" s="143" t="s">
        <v>123</v>
      </c>
      <c r="B29" s="14">
        <v>412.48146700000007</v>
      </c>
      <c r="C29" s="14">
        <v>1.8798990000000002</v>
      </c>
      <c r="D29" s="14">
        <v>314.11273202891499</v>
      </c>
      <c r="E29" s="14">
        <v>0.74820336799999998</v>
      </c>
      <c r="F29" s="14">
        <v>350.74316549081601</v>
      </c>
      <c r="G29" s="14">
        <v>1.7363083530000001</v>
      </c>
      <c r="H29" s="14">
        <v>508.26152372881796</v>
      </c>
      <c r="I29" s="14">
        <v>1.364542234</v>
      </c>
      <c r="J29" s="14">
        <v>225.78039539560601</v>
      </c>
      <c r="K29" s="14">
        <v>1.401134747</v>
      </c>
      <c r="L29" s="14">
        <v>323.38144308149998</v>
      </c>
      <c r="M29" s="14">
        <v>0.87974592200000001</v>
      </c>
      <c r="N29" s="14">
        <v>289.12894236116301</v>
      </c>
      <c r="O29" s="14">
        <v>0.59521845900000003</v>
      </c>
    </row>
    <row r="30" spans="1:18" ht="18">
      <c r="A30" s="143" t="s">
        <v>61</v>
      </c>
      <c r="B30" s="14">
        <v>786.60221299999967</v>
      </c>
      <c r="C30" s="14">
        <v>0.44205</v>
      </c>
      <c r="D30" s="14">
        <v>683.39071635348796</v>
      </c>
      <c r="E30" s="14">
        <v>5.3800000000000001E-2</v>
      </c>
      <c r="F30" s="14">
        <v>1041.47265566705</v>
      </c>
      <c r="G30" s="14">
        <v>0.211923009</v>
      </c>
      <c r="H30" s="14">
        <v>1136.08281930677</v>
      </c>
      <c r="I30" s="14">
        <v>1.1775092140000001</v>
      </c>
      <c r="J30" s="14">
        <v>707.27908633838501</v>
      </c>
      <c r="K30" s="14">
        <v>0.15556340900000001</v>
      </c>
      <c r="L30" s="14">
        <v>758.86287336994803</v>
      </c>
      <c r="M30" s="14">
        <v>0.63571516100000003</v>
      </c>
      <c r="N30" s="14">
        <v>626.03162326685492</v>
      </c>
      <c r="O30" s="14">
        <v>0.12510095400000001</v>
      </c>
    </row>
    <row r="31" spans="1:18" ht="18">
      <c r="A31" s="143" t="s">
        <v>148</v>
      </c>
      <c r="B31" s="14">
        <v>316.51106099999993</v>
      </c>
      <c r="C31" s="14">
        <v>331.03698000000003</v>
      </c>
      <c r="D31" s="14">
        <v>290.41245302545298</v>
      </c>
      <c r="E31" s="14">
        <v>351.20294033200003</v>
      </c>
      <c r="F31" s="14">
        <v>438.45415214126103</v>
      </c>
      <c r="G31" s="14">
        <v>477.30333703399998</v>
      </c>
      <c r="H31" s="14">
        <v>514.78376181646001</v>
      </c>
      <c r="I31" s="14">
        <v>654.29602104499997</v>
      </c>
      <c r="J31" s="14">
        <v>387.99613846456401</v>
      </c>
      <c r="K31" s="14">
        <v>323.960796313</v>
      </c>
      <c r="L31" s="14">
        <v>423.75625942724298</v>
      </c>
      <c r="M31" s="14">
        <v>474.60961213300004</v>
      </c>
      <c r="N31" s="14">
        <v>372.17967679285204</v>
      </c>
      <c r="O31" s="14">
        <v>369.94275022400001</v>
      </c>
    </row>
    <row r="32" spans="1:18" ht="18">
      <c r="A32" s="143" t="s">
        <v>149</v>
      </c>
      <c r="B32" s="14">
        <v>3713.4540230000021</v>
      </c>
      <c r="C32" s="14">
        <v>944.49415400000032</v>
      </c>
      <c r="D32" s="14">
        <v>3754.317465734096</v>
      </c>
      <c r="E32" s="14">
        <v>811.58568884900001</v>
      </c>
      <c r="F32" s="14">
        <v>4352.8841669520898</v>
      </c>
      <c r="G32" s="14">
        <v>1031.8464683260001</v>
      </c>
      <c r="H32" s="14">
        <v>6029.4213596270729</v>
      </c>
      <c r="I32" s="14">
        <v>1256.1558553710001</v>
      </c>
      <c r="J32" s="14">
        <v>2787.1760752292403</v>
      </c>
      <c r="K32" s="14">
        <v>665.59343143499996</v>
      </c>
      <c r="L32" s="14">
        <v>3800.8566844081706</v>
      </c>
      <c r="M32" s="14">
        <v>746.87988266299999</v>
      </c>
      <c r="N32" s="14">
        <v>3313.6666982978877</v>
      </c>
      <c r="O32" s="14">
        <v>860.118631639</v>
      </c>
    </row>
    <row r="33" spans="1:15" ht="19.5">
      <c r="A33" s="32" t="s">
        <v>150</v>
      </c>
      <c r="B33" s="16">
        <f>SUM(B6:B32)</f>
        <v>23247.848777000007</v>
      </c>
      <c r="C33" s="16">
        <f t="shared" ref="C33:D33" si="0">SUM(C6:C32)</f>
        <v>4035.7088039999999</v>
      </c>
      <c r="D33" s="16">
        <f t="shared" si="0"/>
        <v>25247.383331021396</v>
      </c>
      <c r="E33" s="16">
        <f>SUM(E6:E32)</f>
        <v>5519.4881744329996</v>
      </c>
      <c r="F33" s="16">
        <f>SUM(F6:F32)</f>
        <v>33896.375158160758</v>
      </c>
      <c r="G33" s="16">
        <f>SUM(G6:G32)</f>
        <v>8886.5692349760011</v>
      </c>
      <c r="H33" s="16">
        <f>SUM(H6:H32)</f>
        <v>39621.957842385957</v>
      </c>
      <c r="I33" s="16">
        <f>SUM(I6:I32)</f>
        <v>13214.214934875999</v>
      </c>
      <c r="J33" s="16">
        <f t="shared" ref="J33:M33" si="1">SUM(J6:J32)</f>
        <v>21251.467252945986</v>
      </c>
      <c r="K33" s="16">
        <f t="shared" si="1"/>
        <v>4629.8409699940003</v>
      </c>
      <c r="L33" s="16">
        <f t="shared" si="1"/>
        <v>28819.423292073596</v>
      </c>
      <c r="M33" s="16">
        <f t="shared" si="1"/>
        <v>10513.924830967997</v>
      </c>
      <c r="N33" s="16">
        <f>SUM(N6:N32)</f>
        <v>21208.934617204526</v>
      </c>
      <c r="O33" s="16">
        <f>SUM(O6:O32)</f>
        <v>5144.5867889920009</v>
      </c>
    </row>
    <row r="34" spans="1:15" s="59" customFormat="1" ht="12.75">
      <c r="A34" s="330" t="s">
        <v>221</v>
      </c>
      <c r="B34" s="330"/>
      <c r="C34" s="330"/>
      <c r="D34" s="330"/>
      <c r="E34" s="330"/>
      <c r="F34" s="330"/>
      <c r="G34" s="330"/>
      <c r="H34" s="330"/>
      <c r="I34" s="330"/>
      <c r="J34" s="330"/>
      <c r="K34" s="330"/>
      <c r="L34" s="330"/>
      <c r="M34" s="330"/>
      <c r="N34" s="330"/>
      <c r="O34" s="330"/>
    </row>
  </sheetData>
  <mergeCells count="12">
    <mergeCell ref="A2:O2"/>
    <mergeCell ref="J3:O3"/>
    <mergeCell ref="N4:O4"/>
    <mergeCell ref="A1:O1"/>
    <mergeCell ref="A34:O34"/>
    <mergeCell ref="J4:K4"/>
    <mergeCell ref="L4:M4"/>
    <mergeCell ref="A3:A5"/>
    <mergeCell ref="B3:C4"/>
    <mergeCell ref="D3:E4"/>
    <mergeCell ref="F3:G4"/>
    <mergeCell ref="H3:I4"/>
  </mergeCells>
  <printOptions horizontalCentered="1"/>
  <pageMargins left="0.6" right="0.6" top="0.77" bottom="0.77" header="0.25" footer="0.25"/>
  <pageSetup paperSize="138" scale="6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view="pageBreakPreview" zoomScale="115" zoomScaleNormal="100" zoomScaleSheetLayoutView="115" workbookViewId="0">
      <selection sqref="A1:E1"/>
    </sheetView>
  </sheetViews>
  <sheetFormatPr defaultRowHeight="15"/>
  <cols>
    <col min="1" max="1" width="11.42578125" customWidth="1"/>
    <col min="2" max="2" width="10.7109375" customWidth="1"/>
    <col min="3" max="5" width="36.140625" customWidth="1"/>
    <col min="10" max="18" width="18.7109375" customWidth="1"/>
  </cols>
  <sheetData>
    <row r="1" spans="1:18" ht="30.75">
      <c r="A1" s="336" t="s">
        <v>314</v>
      </c>
      <c r="B1" s="336"/>
      <c r="C1" s="336"/>
      <c r="D1" s="336"/>
      <c r="E1" s="336"/>
    </row>
    <row r="2" spans="1:18" s="66" customFormat="1" ht="18">
      <c r="A2" s="204"/>
      <c r="B2" s="204"/>
      <c r="C2" s="204"/>
      <c r="D2" s="204"/>
      <c r="E2" s="205" t="s">
        <v>217</v>
      </c>
    </row>
    <row r="3" spans="1:18" s="66" customFormat="1" ht="18">
      <c r="A3" s="289" t="s">
        <v>4</v>
      </c>
      <c r="B3" s="134" t="s">
        <v>208</v>
      </c>
      <c r="C3" s="134" t="s">
        <v>209</v>
      </c>
      <c r="D3" s="289" t="s">
        <v>210</v>
      </c>
      <c r="E3" s="289"/>
    </row>
    <row r="4" spans="1:18" s="66" customFormat="1" ht="36">
      <c r="A4" s="289"/>
      <c r="B4" s="134" t="s">
        <v>216</v>
      </c>
      <c r="C4" s="134" t="s">
        <v>218</v>
      </c>
      <c r="D4" s="134" t="s">
        <v>218</v>
      </c>
      <c r="E4" s="134" t="s">
        <v>219</v>
      </c>
    </row>
    <row r="5" spans="1:18" ht="18">
      <c r="A5" s="142" t="s">
        <v>291</v>
      </c>
      <c r="B5" s="198">
        <v>81</v>
      </c>
      <c r="C5" s="203">
        <v>1634</v>
      </c>
      <c r="D5" s="203">
        <v>30788</v>
      </c>
      <c r="E5" s="203">
        <v>192305</v>
      </c>
      <c r="F5" s="66"/>
      <c r="G5" s="66"/>
      <c r="H5" s="66"/>
      <c r="I5" s="66"/>
      <c r="J5" s="66"/>
      <c r="K5" s="66"/>
      <c r="L5" s="66"/>
      <c r="M5" s="66"/>
      <c r="N5" s="66"/>
      <c r="O5" s="66"/>
      <c r="P5" s="66"/>
      <c r="Q5" s="66"/>
      <c r="R5" s="66"/>
    </row>
    <row r="6" spans="1:18" ht="18">
      <c r="A6" s="142" t="s">
        <v>292</v>
      </c>
      <c r="B6" s="198">
        <v>82</v>
      </c>
      <c r="C6" s="203">
        <v>1658</v>
      </c>
      <c r="D6" s="203">
        <v>33998</v>
      </c>
      <c r="E6" s="203">
        <v>193931</v>
      </c>
      <c r="F6" s="66"/>
      <c r="G6" s="66"/>
      <c r="H6" s="66"/>
      <c r="I6" s="66"/>
      <c r="J6" s="66"/>
      <c r="K6" s="66"/>
      <c r="L6" s="66"/>
      <c r="M6" s="66"/>
      <c r="N6" s="66"/>
      <c r="O6" s="66"/>
      <c r="P6" s="66"/>
      <c r="Q6" s="66"/>
      <c r="R6" s="66"/>
    </row>
    <row r="7" spans="1:18" ht="18">
      <c r="A7" s="142" t="s">
        <v>250</v>
      </c>
      <c r="B7" s="198">
        <v>81</v>
      </c>
      <c r="C7" s="203">
        <v>3958</v>
      </c>
      <c r="D7" s="203">
        <v>33803</v>
      </c>
      <c r="E7" s="203">
        <v>190229</v>
      </c>
      <c r="F7" s="66"/>
      <c r="G7" s="66"/>
      <c r="H7" s="66"/>
      <c r="I7" s="66"/>
      <c r="J7" s="66"/>
      <c r="K7" s="66"/>
      <c r="L7" s="66"/>
      <c r="M7" s="66"/>
      <c r="N7" s="66"/>
      <c r="O7" s="66"/>
      <c r="P7" s="66"/>
      <c r="Q7" s="66"/>
      <c r="R7" s="66"/>
    </row>
    <row r="8" spans="1:18" ht="18">
      <c r="A8" s="142" t="s">
        <v>251</v>
      </c>
      <c r="B8" s="198">
        <v>50</v>
      </c>
      <c r="C8" s="203">
        <v>2772</v>
      </c>
      <c r="D8" s="203">
        <v>32911</v>
      </c>
      <c r="E8" s="203">
        <v>186769</v>
      </c>
      <c r="F8" s="66"/>
      <c r="G8" s="66"/>
      <c r="H8" s="66"/>
      <c r="I8" s="66"/>
      <c r="J8" s="66"/>
      <c r="K8" s="66"/>
      <c r="L8" s="66"/>
      <c r="M8" s="66"/>
      <c r="N8" s="66"/>
      <c r="O8" s="66"/>
      <c r="P8" s="66"/>
      <c r="Q8" s="66"/>
      <c r="R8" s="66"/>
    </row>
    <row r="9" spans="1:18" ht="18">
      <c r="A9" s="142" t="s">
        <v>252</v>
      </c>
      <c r="B9" s="198">
        <v>84</v>
      </c>
      <c r="C9" s="203">
        <v>4009</v>
      </c>
      <c r="D9" s="203">
        <v>33203</v>
      </c>
      <c r="E9" s="203">
        <v>186207</v>
      </c>
      <c r="F9" s="66"/>
      <c r="G9" s="66"/>
      <c r="H9" s="66"/>
      <c r="I9" s="66"/>
      <c r="J9" s="66"/>
      <c r="K9" s="66"/>
      <c r="L9" s="66"/>
      <c r="M9" s="66"/>
      <c r="N9" s="66"/>
      <c r="O9" s="66"/>
      <c r="P9" s="66"/>
      <c r="Q9" s="66"/>
      <c r="R9" s="66"/>
    </row>
    <row r="10" spans="1:18" ht="18">
      <c r="A10" s="142" t="s">
        <v>253</v>
      </c>
      <c r="B10" s="198">
        <v>85</v>
      </c>
      <c r="C10" s="203">
        <v>4407</v>
      </c>
      <c r="D10" s="203">
        <v>27219</v>
      </c>
      <c r="E10" s="199"/>
      <c r="F10" s="66"/>
      <c r="G10" s="66"/>
      <c r="H10" s="66"/>
      <c r="I10" s="66"/>
      <c r="J10" s="66"/>
      <c r="K10" s="66"/>
      <c r="L10" s="66"/>
      <c r="M10" s="66"/>
      <c r="N10" s="66"/>
      <c r="O10" s="66"/>
      <c r="P10" s="66"/>
      <c r="Q10" s="66"/>
      <c r="R10" s="66"/>
    </row>
    <row r="11" spans="1:18" s="55" customFormat="1" ht="12.75">
      <c r="A11" s="200" t="s">
        <v>206</v>
      </c>
      <c r="B11" s="153"/>
      <c r="C11" s="153"/>
      <c r="D11" s="153"/>
      <c r="E11" s="201" t="s">
        <v>220</v>
      </c>
    </row>
    <row r="12" spans="1:18" ht="18">
      <c r="A12" s="202"/>
      <c r="B12" s="66"/>
      <c r="C12" s="66"/>
      <c r="D12" s="66"/>
      <c r="E12" s="66"/>
      <c r="F12" s="66"/>
      <c r="G12" s="66"/>
      <c r="H12" s="66"/>
      <c r="I12" s="66"/>
      <c r="J12" s="66"/>
      <c r="K12" s="66"/>
      <c r="L12" s="66"/>
      <c r="M12" s="66"/>
      <c r="N12" s="66"/>
      <c r="O12" s="66"/>
      <c r="P12" s="66"/>
      <c r="Q12" s="66"/>
      <c r="R12" s="66"/>
    </row>
    <row r="13" spans="1:18">
      <c r="A13" s="185"/>
      <c r="B13" s="66"/>
      <c r="C13" s="66"/>
      <c r="D13" s="66"/>
      <c r="E13" s="66"/>
      <c r="F13" s="66"/>
      <c r="G13" s="66"/>
      <c r="H13" s="66"/>
      <c r="I13" s="66"/>
      <c r="J13" s="66"/>
      <c r="K13" s="66"/>
      <c r="L13" s="66"/>
      <c r="M13" s="66"/>
      <c r="N13" s="66"/>
      <c r="O13" s="66"/>
      <c r="P13" s="66"/>
      <c r="Q13" s="66"/>
      <c r="R13" s="66"/>
    </row>
    <row r="14" spans="1:18">
      <c r="A14" s="185"/>
      <c r="B14" s="66"/>
      <c r="C14" s="66"/>
      <c r="D14" s="66"/>
      <c r="E14" s="66"/>
      <c r="F14" s="66"/>
      <c r="G14" s="66"/>
      <c r="H14" s="66"/>
      <c r="I14" s="66"/>
      <c r="J14" s="66"/>
      <c r="K14" s="66"/>
      <c r="L14" s="66"/>
      <c r="M14" s="66"/>
      <c r="N14" s="66"/>
      <c r="O14" s="66"/>
      <c r="P14" s="66"/>
      <c r="Q14" s="66"/>
      <c r="R14" s="66"/>
    </row>
    <row r="15" spans="1:18">
      <c r="A15" s="185"/>
      <c r="B15" s="66"/>
      <c r="C15" s="66"/>
      <c r="D15" s="66"/>
      <c r="E15" s="66"/>
      <c r="F15" s="66"/>
      <c r="G15" s="66"/>
      <c r="H15" s="66"/>
      <c r="I15" s="66"/>
      <c r="J15" s="66"/>
      <c r="K15" s="66"/>
      <c r="L15" s="66"/>
      <c r="M15" s="66"/>
      <c r="N15" s="66"/>
      <c r="O15" s="66"/>
      <c r="P15" s="66"/>
      <c r="Q15" s="66"/>
      <c r="R15" s="66"/>
    </row>
    <row r="16" spans="1:18">
      <c r="A16" s="185"/>
      <c r="B16" s="66"/>
      <c r="C16" s="66"/>
      <c r="D16" s="66"/>
      <c r="E16" s="66"/>
      <c r="F16" s="66"/>
      <c r="G16" s="66"/>
      <c r="H16" s="66"/>
      <c r="I16" s="66"/>
      <c r="J16" s="66"/>
      <c r="K16" s="66"/>
      <c r="L16" s="66"/>
      <c r="M16" s="66"/>
      <c r="N16" s="66"/>
      <c r="O16" s="66"/>
      <c r="P16" s="66"/>
      <c r="Q16" s="66"/>
      <c r="R16" s="66"/>
    </row>
    <row r="17" spans="1:18">
      <c r="A17" s="185"/>
      <c r="B17" s="66"/>
      <c r="C17" s="66"/>
      <c r="D17" s="66"/>
      <c r="E17" s="66"/>
      <c r="F17" s="66"/>
      <c r="G17" s="66"/>
      <c r="H17" s="66"/>
      <c r="I17" s="66"/>
      <c r="J17" s="66"/>
      <c r="K17" s="66"/>
      <c r="L17" s="66"/>
      <c r="M17" s="66"/>
      <c r="N17" s="66"/>
      <c r="O17" s="66"/>
      <c r="P17" s="66"/>
      <c r="Q17" s="66"/>
      <c r="R17" s="66"/>
    </row>
    <row r="18" spans="1:18">
      <c r="A18" s="185"/>
      <c r="B18" s="66"/>
      <c r="C18" s="66"/>
      <c r="D18" s="66"/>
      <c r="E18" s="66"/>
      <c r="F18" s="66"/>
      <c r="G18" s="66"/>
      <c r="H18" s="66"/>
      <c r="I18" s="66"/>
      <c r="J18" s="66"/>
      <c r="K18" s="66"/>
      <c r="L18" s="66"/>
      <c r="M18" s="66"/>
      <c r="N18" s="66"/>
      <c r="O18" s="66"/>
      <c r="P18" s="66"/>
      <c r="Q18" s="66"/>
      <c r="R18" s="66"/>
    </row>
    <row r="19" spans="1:18">
      <c r="A19" s="185"/>
      <c r="B19" s="66"/>
      <c r="C19" s="66"/>
      <c r="D19" s="66"/>
      <c r="E19" s="66"/>
      <c r="F19" s="66"/>
      <c r="G19" s="66"/>
      <c r="H19" s="66"/>
      <c r="I19" s="66"/>
      <c r="J19" s="66"/>
      <c r="K19" s="66"/>
      <c r="L19" s="66"/>
      <c r="M19" s="66"/>
      <c r="N19" s="66"/>
      <c r="O19" s="66"/>
      <c r="P19" s="66"/>
      <c r="Q19" s="66"/>
      <c r="R19" s="66"/>
    </row>
    <row r="20" spans="1:18">
      <c r="A20" s="185"/>
      <c r="B20" s="66"/>
      <c r="C20" s="66"/>
      <c r="D20" s="66"/>
      <c r="E20" s="66"/>
      <c r="F20" s="66"/>
      <c r="G20" s="66"/>
      <c r="H20" s="66"/>
      <c r="I20" s="66"/>
      <c r="J20" s="66"/>
      <c r="K20" s="66"/>
      <c r="L20" s="66"/>
      <c r="M20" s="66"/>
      <c r="N20" s="66"/>
      <c r="O20" s="66"/>
      <c r="P20" s="66"/>
      <c r="Q20" s="66"/>
      <c r="R20" s="66"/>
    </row>
    <row r="21" spans="1:18">
      <c r="A21" s="185"/>
      <c r="B21" s="66"/>
      <c r="C21" s="66"/>
      <c r="D21" s="66"/>
      <c r="E21" s="66"/>
      <c r="F21" s="66"/>
      <c r="G21" s="66"/>
      <c r="H21" s="66"/>
      <c r="I21" s="66"/>
      <c r="J21" s="66"/>
      <c r="K21" s="66"/>
      <c r="L21" s="66"/>
      <c r="M21" s="66"/>
      <c r="N21" s="66"/>
      <c r="O21" s="66"/>
      <c r="P21" s="66"/>
      <c r="Q21" s="66"/>
      <c r="R21" s="66"/>
    </row>
    <row r="22" spans="1:18">
      <c r="A22" s="185"/>
      <c r="B22" s="66"/>
      <c r="C22" s="66"/>
      <c r="D22" s="66"/>
      <c r="E22" s="66"/>
      <c r="F22" s="66"/>
      <c r="G22" s="66"/>
      <c r="H22" s="66"/>
      <c r="I22" s="66"/>
      <c r="J22" s="66"/>
      <c r="K22" s="66"/>
      <c r="L22" s="66"/>
      <c r="M22" s="66"/>
      <c r="N22" s="66"/>
      <c r="O22" s="66"/>
      <c r="P22" s="66"/>
      <c r="Q22" s="66"/>
      <c r="R22" s="66"/>
    </row>
    <row r="23" spans="1:18">
      <c r="A23" s="185"/>
      <c r="B23" s="66"/>
      <c r="C23" s="66"/>
      <c r="D23" s="66"/>
      <c r="E23" s="66"/>
      <c r="F23" s="66"/>
      <c r="G23" s="66"/>
      <c r="H23" s="66"/>
      <c r="I23" s="66"/>
      <c r="J23" s="66"/>
      <c r="K23" s="66"/>
      <c r="L23" s="66"/>
      <c r="M23" s="66"/>
      <c r="N23" s="66"/>
      <c r="O23" s="66"/>
      <c r="P23" s="66"/>
      <c r="Q23" s="66"/>
      <c r="R23" s="66"/>
    </row>
    <row r="24" spans="1:18">
      <c r="A24" s="185"/>
      <c r="B24" s="66"/>
      <c r="C24" s="66"/>
      <c r="D24" s="66"/>
      <c r="E24" s="66"/>
      <c r="F24" s="66"/>
      <c r="G24" s="66"/>
      <c r="H24" s="66"/>
      <c r="I24" s="66"/>
      <c r="J24" s="66"/>
      <c r="K24" s="66"/>
      <c r="L24" s="66"/>
      <c r="M24" s="66"/>
      <c r="N24" s="66"/>
      <c r="O24" s="66"/>
      <c r="P24" s="66"/>
      <c r="Q24" s="66"/>
      <c r="R24" s="66"/>
    </row>
    <row r="25" spans="1:18">
      <c r="A25" s="66"/>
      <c r="B25" s="66"/>
      <c r="C25" s="66"/>
      <c r="D25" s="66"/>
      <c r="E25" s="66"/>
      <c r="F25" s="66"/>
      <c r="G25" s="66"/>
      <c r="H25" s="66"/>
      <c r="I25" s="66"/>
      <c r="J25" s="66"/>
      <c r="K25" s="66"/>
      <c r="L25" s="66"/>
      <c r="M25" s="66"/>
      <c r="N25" s="66"/>
      <c r="O25" s="66"/>
      <c r="P25" s="66"/>
      <c r="Q25" s="66"/>
      <c r="R25" s="66"/>
    </row>
    <row r="26" spans="1:18">
      <c r="A26" s="66"/>
      <c r="B26" s="66"/>
      <c r="C26" s="66"/>
      <c r="D26" s="66"/>
      <c r="E26" s="66"/>
      <c r="F26" s="66"/>
      <c r="G26" s="66"/>
      <c r="H26" s="66"/>
      <c r="I26" s="66"/>
      <c r="J26" s="66"/>
      <c r="K26" s="66"/>
      <c r="L26" s="66"/>
      <c r="M26" s="66"/>
      <c r="N26" s="66"/>
      <c r="O26" s="66"/>
      <c r="P26" s="66"/>
      <c r="Q26" s="66"/>
      <c r="R26" s="66"/>
    </row>
    <row r="27" spans="1:18">
      <c r="A27" s="66"/>
      <c r="B27" s="66"/>
      <c r="C27" s="66"/>
      <c r="D27" s="66"/>
      <c r="E27" s="66"/>
      <c r="F27" s="66"/>
      <c r="G27" s="66"/>
      <c r="H27" s="66"/>
      <c r="I27" s="66"/>
      <c r="J27" s="66"/>
      <c r="K27" s="66"/>
      <c r="L27" s="66"/>
      <c r="M27" s="66"/>
      <c r="N27" s="66"/>
      <c r="O27" s="66"/>
      <c r="P27" s="66"/>
      <c r="Q27" s="66"/>
      <c r="R27" s="66"/>
    </row>
    <row r="28" spans="1:18" s="55" customFormat="1" ht="8.25">
      <c r="A28" s="312"/>
      <c r="B28" s="312"/>
      <c r="C28" s="312"/>
      <c r="D28" s="312"/>
      <c r="E28" s="312"/>
      <c r="F28" s="312"/>
      <c r="G28" s="312"/>
      <c r="H28" s="312"/>
      <c r="I28" s="312"/>
      <c r="J28" s="312"/>
      <c r="K28" s="312"/>
      <c r="L28" s="312"/>
    </row>
  </sheetData>
  <mergeCells count="4">
    <mergeCell ref="A1:E1"/>
    <mergeCell ref="A3:A4"/>
    <mergeCell ref="D3:E3"/>
    <mergeCell ref="A28:L28"/>
  </mergeCells>
  <printOptions horizontalCentered="1"/>
  <pageMargins left="0.6" right="0.6" top="0.77" bottom="0.77" header="0.25" footer="0.25"/>
  <pageSetup paperSize="138" scale="9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view="pageBreakPreview" zoomScale="115" zoomScaleNormal="100" zoomScaleSheetLayoutView="115" workbookViewId="0">
      <selection sqref="A1:J1"/>
    </sheetView>
  </sheetViews>
  <sheetFormatPr defaultRowHeight="15"/>
  <cols>
    <col min="1" max="1" width="36.28515625" bestFit="1" customWidth="1"/>
    <col min="2" max="10" width="16.7109375" customWidth="1"/>
  </cols>
  <sheetData>
    <row r="1" spans="1:10" ht="30.75">
      <c r="A1" s="308" t="s">
        <v>232</v>
      </c>
      <c r="B1" s="308"/>
      <c r="C1" s="308"/>
      <c r="D1" s="308"/>
      <c r="E1" s="308"/>
      <c r="F1" s="308"/>
      <c r="G1" s="308"/>
      <c r="H1" s="308"/>
      <c r="I1" s="308"/>
      <c r="J1" s="308"/>
    </row>
    <row r="2" spans="1:10" s="66" customFormat="1" ht="24.75" customHeight="1">
      <c r="A2" s="277" t="s">
        <v>37</v>
      </c>
      <c r="B2" s="337" t="s">
        <v>4</v>
      </c>
      <c r="C2" s="338"/>
      <c r="D2" s="338"/>
      <c r="E2" s="338"/>
      <c r="F2" s="338"/>
      <c r="G2" s="338"/>
      <c r="H2" s="339"/>
      <c r="I2" s="337" t="s">
        <v>104</v>
      </c>
      <c r="J2" s="339"/>
    </row>
    <row r="3" spans="1:10" s="66" customFormat="1" ht="18">
      <c r="A3" s="279"/>
      <c r="B3" s="134" t="s">
        <v>202</v>
      </c>
      <c r="C3" s="134" t="s">
        <v>201</v>
      </c>
      <c r="D3" s="134" t="s">
        <v>240</v>
      </c>
      <c r="E3" s="134" t="s">
        <v>196</v>
      </c>
      <c r="F3" s="134" t="s">
        <v>197</v>
      </c>
      <c r="G3" s="134" t="s">
        <v>198</v>
      </c>
      <c r="H3" s="134" t="s">
        <v>199</v>
      </c>
      <c r="I3" s="134" t="s">
        <v>199</v>
      </c>
      <c r="J3" s="134" t="s">
        <v>200</v>
      </c>
    </row>
    <row r="4" spans="1:10" s="66" customFormat="1" ht="18">
      <c r="A4" s="140" t="s">
        <v>237</v>
      </c>
      <c r="B4" s="70">
        <v>68816</v>
      </c>
      <c r="C4" s="70">
        <v>14426</v>
      </c>
      <c r="D4" s="70">
        <v>19504</v>
      </c>
      <c r="E4" s="70">
        <v>22341</v>
      </c>
      <c r="F4" s="70">
        <v>19949</v>
      </c>
      <c r="G4" s="70">
        <v>29313</v>
      </c>
      <c r="H4" s="70">
        <v>27484</v>
      </c>
      <c r="I4" s="70">
        <v>19437</v>
      </c>
      <c r="J4" s="70">
        <v>15291</v>
      </c>
    </row>
    <row r="5" spans="1:10" ht="20.25" customHeight="1">
      <c r="A5" s="141" t="s">
        <v>203</v>
      </c>
      <c r="B5" s="70">
        <v>588.20000000000005</v>
      </c>
      <c r="C5" s="70">
        <v>184.29999999999995</v>
      </c>
      <c r="D5" s="70">
        <v>262.56</v>
      </c>
      <c r="E5" s="70">
        <v>337.54</v>
      </c>
      <c r="F5" s="70">
        <v>328.98</v>
      </c>
      <c r="G5" s="70">
        <v>530.80999999999995</v>
      </c>
      <c r="H5" s="70">
        <v>517.84</v>
      </c>
      <c r="I5" s="70">
        <v>381.03</v>
      </c>
      <c r="J5" s="70">
        <v>270.06</v>
      </c>
    </row>
    <row r="6" spans="1:10" ht="18">
      <c r="A6" s="140" t="s">
        <v>238</v>
      </c>
      <c r="B6" s="70">
        <v>378098</v>
      </c>
      <c r="C6" s="70">
        <v>71841</v>
      </c>
      <c r="D6" s="70">
        <v>100894</v>
      </c>
      <c r="E6" s="70">
        <v>126305</v>
      </c>
      <c r="F6" s="70">
        <v>127361</v>
      </c>
      <c r="G6" s="70">
        <v>193461</v>
      </c>
      <c r="H6" s="70">
        <v>201586</v>
      </c>
      <c r="I6" s="70">
        <v>146932</v>
      </c>
      <c r="J6" s="70">
        <v>102233</v>
      </c>
    </row>
    <row r="7" spans="1:10" ht="18">
      <c r="A7" s="139" t="s">
        <v>234</v>
      </c>
      <c r="B7" s="206">
        <v>257705</v>
      </c>
      <c r="C7" s="206">
        <v>46488</v>
      </c>
      <c r="D7" s="70">
        <v>63207</v>
      </c>
      <c r="E7" s="70">
        <v>78634</v>
      </c>
      <c r="F7" s="70">
        <v>81093</v>
      </c>
      <c r="G7" s="70">
        <v>122412</v>
      </c>
      <c r="H7" s="70">
        <v>125843</v>
      </c>
      <c r="I7" s="70">
        <v>90522</v>
      </c>
      <c r="J7" s="70">
        <v>62935</v>
      </c>
    </row>
    <row r="8" spans="1:10" ht="18">
      <c r="A8" s="139" t="s">
        <v>235</v>
      </c>
      <c r="B8" s="206">
        <v>49847</v>
      </c>
      <c r="C8" s="206">
        <v>6822</v>
      </c>
      <c r="D8" s="70">
        <v>10594</v>
      </c>
      <c r="E8" s="70">
        <v>13225</v>
      </c>
      <c r="F8" s="70">
        <v>12810</v>
      </c>
      <c r="G8" s="70">
        <v>21981</v>
      </c>
      <c r="H8" s="70">
        <v>30263</v>
      </c>
      <c r="I8" s="70">
        <v>23838</v>
      </c>
      <c r="J8" s="70">
        <v>14325</v>
      </c>
    </row>
    <row r="9" spans="1:10" ht="18">
      <c r="A9" s="139" t="s">
        <v>191</v>
      </c>
      <c r="B9" s="93">
        <v>20454</v>
      </c>
      <c r="C9" s="93">
        <v>2155</v>
      </c>
      <c r="D9" s="70">
        <v>3370</v>
      </c>
      <c r="E9" s="70">
        <v>4137</v>
      </c>
      <c r="F9" s="70">
        <v>3758</v>
      </c>
      <c r="G9" s="70">
        <v>7010</v>
      </c>
      <c r="H9" s="70">
        <v>5971</v>
      </c>
      <c r="I9" s="70">
        <v>4464</v>
      </c>
      <c r="J9" s="70">
        <v>3780</v>
      </c>
    </row>
    <row r="10" spans="1:10" ht="18">
      <c r="A10" s="139" t="s">
        <v>192</v>
      </c>
      <c r="B10" s="93">
        <v>44702</v>
      </c>
      <c r="C10" s="93">
        <v>11644</v>
      </c>
      <c r="D10" s="70">
        <v>15793</v>
      </c>
      <c r="E10" s="70">
        <v>20245</v>
      </c>
      <c r="F10" s="70">
        <v>20057</v>
      </c>
      <c r="G10" s="70">
        <v>29367</v>
      </c>
      <c r="H10" s="70">
        <v>27530</v>
      </c>
      <c r="I10" s="70">
        <v>19882</v>
      </c>
      <c r="J10" s="70">
        <v>14836</v>
      </c>
    </row>
    <row r="11" spans="1:10" ht="18">
      <c r="A11" s="139" t="s">
        <v>193</v>
      </c>
      <c r="B11" s="93">
        <v>5390</v>
      </c>
      <c r="C11" s="93">
        <v>4732</v>
      </c>
      <c r="D11" s="70">
        <v>7930</v>
      </c>
      <c r="E11" s="70">
        <v>10064</v>
      </c>
      <c r="F11" s="70">
        <v>9643</v>
      </c>
      <c r="G11" s="70">
        <v>12691</v>
      </c>
      <c r="H11" s="70">
        <v>11979</v>
      </c>
      <c r="I11" s="70">
        <v>8226</v>
      </c>
      <c r="J11" s="70">
        <v>6357</v>
      </c>
    </row>
    <row r="12" spans="1:10" ht="18">
      <c r="A12" s="140" t="s">
        <v>247</v>
      </c>
      <c r="B12" s="70"/>
      <c r="C12" s="70"/>
      <c r="D12" s="70"/>
      <c r="E12" s="70"/>
      <c r="F12" s="70">
        <v>12.26</v>
      </c>
      <c r="G12" s="70">
        <v>58.58</v>
      </c>
      <c r="H12" s="70">
        <v>57.52</v>
      </c>
      <c r="I12" s="70">
        <v>43.71</v>
      </c>
      <c r="J12" s="70">
        <v>31.11</v>
      </c>
    </row>
    <row r="13" spans="1:10" ht="18">
      <c r="A13" s="139" t="s">
        <v>194</v>
      </c>
      <c r="B13" s="93"/>
      <c r="C13" s="93"/>
      <c r="D13" s="70"/>
      <c r="E13" s="70"/>
      <c r="F13" s="70">
        <v>522</v>
      </c>
      <c r="G13" s="70">
        <v>1190</v>
      </c>
      <c r="H13" s="70">
        <v>1356</v>
      </c>
      <c r="I13" s="70">
        <v>990</v>
      </c>
      <c r="J13" s="70">
        <v>917</v>
      </c>
    </row>
    <row r="14" spans="1:10" ht="18">
      <c r="A14" s="139" t="s">
        <v>248</v>
      </c>
      <c r="B14" s="93"/>
      <c r="C14" s="93"/>
      <c r="D14" s="70"/>
      <c r="E14" s="70"/>
      <c r="F14" s="70"/>
      <c r="G14" s="70">
        <v>33.71</v>
      </c>
      <c r="H14" s="70">
        <v>125.87</v>
      </c>
      <c r="I14" s="70">
        <v>50.35</v>
      </c>
      <c r="J14" s="70">
        <v>61.73</v>
      </c>
    </row>
    <row r="15" spans="1:10" ht="18">
      <c r="A15" s="139" t="s">
        <v>195</v>
      </c>
      <c r="B15" s="93"/>
      <c r="C15" s="93"/>
      <c r="D15" s="70"/>
      <c r="E15" s="70"/>
      <c r="F15" s="70"/>
      <c r="G15" s="70">
        <v>84</v>
      </c>
      <c r="H15" s="70">
        <v>507</v>
      </c>
      <c r="I15" s="70">
        <v>181</v>
      </c>
      <c r="J15" s="70">
        <v>257</v>
      </c>
    </row>
    <row r="16" spans="1:10" s="55" customFormat="1" ht="25.5" customHeight="1">
      <c r="A16" s="340" t="s">
        <v>204</v>
      </c>
      <c r="B16" s="341"/>
      <c r="C16" s="341"/>
      <c r="D16" s="341"/>
      <c r="E16" s="341"/>
      <c r="F16" s="341"/>
      <c r="G16" s="341"/>
      <c r="H16" s="341"/>
      <c r="I16" s="341"/>
      <c r="J16" s="341"/>
    </row>
    <row r="17" spans="1:10" s="55" customFormat="1" ht="25.5" customHeight="1">
      <c r="A17" s="207"/>
      <c r="B17" s="208"/>
      <c r="C17" s="208"/>
      <c r="D17" s="208"/>
      <c r="E17" s="208"/>
      <c r="F17" s="208"/>
      <c r="G17" s="208"/>
      <c r="H17" s="208"/>
      <c r="I17" s="208"/>
      <c r="J17" s="208"/>
    </row>
    <row r="18" spans="1:10" ht="30.75">
      <c r="A18" s="308" t="s">
        <v>249</v>
      </c>
      <c r="B18" s="308"/>
      <c r="C18" s="308"/>
      <c r="D18" s="308"/>
      <c r="E18" s="308"/>
      <c r="F18" s="308"/>
      <c r="G18" s="308"/>
      <c r="H18" s="308"/>
      <c r="I18" s="308"/>
      <c r="J18" s="308"/>
    </row>
    <row r="19" spans="1:10" ht="18">
      <c r="A19" s="277" t="s">
        <v>37</v>
      </c>
      <c r="B19" s="337" t="s">
        <v>4</v>
      </c>
      <c r="C19" s="338"/>
      <c r="D19" s="338"/>
      <c r="E19" s="338"/>
      <c r="F19" s="338"/>
      <c r="G19" s="338"/>
      <c r="H19" s="339"/>
      <c r="I19" s="337" t="s">
        <v>104</v>
      </c>
      <c r="J19" s="339"/>
    </row>
    <row r="20" spans="1:10" ht="23.25" customHeight="1">
      <c r="A20" s="279"/>
      <c r="B20" s="134" t="s">
        <v>202</v>
      </c>
      <c r="C20" s="134" t="s">
        <v>201</v>
      </c>
      <c r="D20" s="134" t="s">
        <v>240</v>
      </c>
      <c r="E20" s="134" t="s">
        <v>196</v>
      </c>
      <c r="F20" s="134" t="s">
        <v>197</v>
      </c>
      <c r="G20" s="134" t="s">
        <v>198</v>
      </c>
      <c r="H20" s="134" t="s">
        <v>199</v>
      </c>
      <c r="I20" s="134" t="s">
        <v>199</v>
      </c>
      <c r="J20" s="134" t="s">
        <v>182</v>
      </c>
    </row>
    <row r="21" spans="1:10" ht="18">
      <c r="A21" s="209" t="s">
        <v>236</v>
      </c>
      <c r="B21" s="70">
        <v>355</v>
      </c>
      <c r="C21" s="70">
        <v>405</v>
      </c>
      <c r="D21" s="70">
        <v>446</v>
      </c>
      <c r="E21" s="94">
        <v>476</v>
      </c>
      <c r="F21" s="94">
        <v>490</v>
      </c>
      <c r="G21" s="94">
        <v>596</v>
      </c>
      <c r="H21" s="94">
        <v>658</v>
      </c>
      <c r="I21" s="94">
        <v>645</v>
      </c>
      <c r="J21" s="94">
        <v>670</v>
      </c>
    </row>
    <row r="22" spans="1:10" ht="18">
      <c r="A22" s="209" t="s">
        <v>237</v>
      </c>
      <c r="B22" s="70">
        <v>68816</v>
      </c>
      <c r="C22" s="70">
        <v>83242</v>
      </c>
      <c r="D22" s="70">
        <v>102746</v>
      </c>
      <c r="E22" s="70">
        <v>125087</v>
      </c>
      <c r="F22" s="70">
        <v>145036</v>
      </c>
      <c r="G22" s="70">
        <v>174349</v>
      </c>
      <c r="H22" s="70">
        <v>201833</v>
      </c>
      <c r="I22" s="70">
        <v>193786</v>
      </c>
      <c r="J22" s="70">
        <v>217124</v>
      </c>
    </row>
    <row r="23" spans="1:10" ht="18">
      <c r="A23" s="144" t="s">
        <v>203</v>
      </c>
      <c r="B23" s="70">
        <v>588.20000000000005</v>
      </c>
      <c r="C23" s="70">
        <v>772.5</v>
      </c>
      <c r="D23" s="70">
        <v>1035.06</v>
      </c>
      <c r="E23" s="70">
        <v>1372.6</v>
      </c>
      <c r="F23" s="70">
        <v>1701.58</v>
      </c>
      <c r="G23" s="70">
        <v>2232.39</v>
      </c>
      <c r="H23" s="70">
        <v>2750.23</v>
      </c>
      <c r="I23" s="70">
        <v>2613.42</v>
      </c>
      <c r="J23" s="70">
        <v>3020.29</v>
      </c>
    </row>
    <row r="24" spans="1:10" ht="18">
      <c r="A24" s="209" t="s">
        <v>238</v>
      </c>
      <c r="B24" s="70">
        <v>378098</v>
      </c>
      <c r="C24" s="70">
        <v>449939</v>
      </c>
      <c r="D24" s="70">
        <v>550833</v>
      </c>
      <c r="E24" s="70">
        <v>677138</v>
      </c>
      <c r="F24" s="70">
        <v>804499</v>
      </c>
      <c r="G24" s="70">
        <v>997960</v>
      </c>
      <c r="H24" s="70">
        <v>1199546</v>
      </c>
      <c r="I24" s="70">
        <v>1144892</v>
      </c>
      <c r="J24" s="70">
        <v>1301779</v>
      </c>
    </row>
    <row r="25" spans="1:10" ht="18">
      <c r="A25" s="209" t="s">
        <v>234</v>
      </c>
      <c r="B25" s="93">
        <v>257705</v>
      </c>
      <c r="C25" s="93">
        <v>304193</v>
      </c>
      <c r="D25" s="93">
        <v>367400</v>
      </c>
      <c r="E25" s="93">
        <v>446034</v>
      </c>
      <c r="F25" s="93">
        <v>527127</v>
      </c>
      <c r="G25" s="93">
        <v>649539</v>
      </c>
      <c r="H25" s="93">
        <v>775382</v>
      </c>
      <c r="I25" s="70">
        <v>740061</v>
      </c>
      <c r="J25" s="70">
        <v>838317</v>
      </c>
    </row>
    <row r="26" spans="1:10" ht="18">
      <c r="A26" s="209" t="s">
        <v>235</v>
      </c>
      <c r="B26" s="93">
        <v>49847</v>
      </c>
      <c r="C26" s="93">
        <v>56669</v>
      </c>
      <c r="D26" s="93">
        <v>67263</v>
      </c>
      <c r="E26" s="93">
        <v>80488</v>
      </c>
      <c r="F26" s="93">
        <v>93298</v>
      </c>
      <c r="G26" s="93">
        <v>115279</v>
      </c>
      <c r="H26" s="93">
        <v>145542</v>
      </c>
      <c r="I26" s="70">
        <v>139117</v>
      </c>
      <c r="J26" s="70">
        <v>159867</v>
      </c>
    </row>
    <row r="27" spans="1:10" ht="18">
      <c r="A27" s="209" t="s">
        <v>293</v>
      </c>
      <c r="B27" s="93">
        <v>20454</v>
      </c>
      <c r="C27" s="93">
        <v>22609</v>
      </c>
      <c r="D27" s="93">
        <v>25979</v>
      </c>
      <c r="E27" s="93">
        <v>30116</v>
      </c>
      <c r="F27" s="93">
        <v>33874</v>
      </c>
      <c r="G27" s="93">
        <v>40884</v>
      </c>
      <c r="H27" s="93">
        <v>46855</v>
      </c>
      <c r="I27" s="70">
        <v>45348</v>
      </c>
      <c r="J27" s="70">
        <v>50635</v>
      </c>
    </row>
    <row r="28" spans="1:10" ht="18">
      <c r="A28" s="209" t="s">
        <v>294</v>
      </c>
      <c r="B28" s="93">
        <v>44702</v>
      </c>
      <c r="C28" s="93">
        <v>56346</v>
      </c>
      <c r="D28" s="93">
        <v>72139</v>
      </c>
      <c r="E28" s="93">
        <v>92384</v>
      </c>
      <c r="F28" s="93">
        <v>112441</v>
      </c>
      <c r="G28" s="93">
        <v>141808</v>
      </c>
      <c r="H28" s="93">
        <v>169338</v>
      </c>
      <c r="I28" s="70">
        <v>161690</v>
      </c>
      <c r="J28" s="70">
        <v>184174</v>
      </c>
    </row>
    <row r="29" spans="1:10" s="55" customFormat="1" ht="19.5">
      <c r="A29" s="210" t="s">
        <v>295</v>
      </c>
      <c r="B29" s="46"/>
      <c r="C29" s="46"/>
      <c r="D29" s="46"/>
      <c r="E29" s="46"/>
      <c r="F29" s="41">
        <v>12.26</v>
      </c>
      <c r="G29" s="41">
        <v>70.84</v>
      </c>
      <c r="H29" s="41">
        <v>128.36000000000001</v>
      </c>
      <c r="I29" s="41">
        <v>114.55000000000001</v>
      </c>
      <c r="J29" s="41">
        <v>159.47000000000003</v>
      </c>
    </row>
    <row r="30" spans="1:10" ht="19.5">
      <c r="A30" s="210" t="s">
        <v>194</v>
      </c>
      <c r="B30" s="47"/>
      <c r="C30" s="47"/>
      <c r="D30" s="46"/>
      <c r="E30" s="46"/>
      <c r="F30" s="41">
        <v>522</v>
      </c>
      <c r="G30" s="41">
        <v>1712</v>
      </c>
      <c r="H30" s="41">
        <v>3068</v>
      </c>
      <c r="I30" s="41">
        <v>2702</v>
      </c>
      <c r="J30" s="41">
        <v>3985</v>
      </c>
    </row>
    <row r="31" spans="1:10" ht="19.5">
      <c r="A31" s="210" t="s">
        <v>296</v>
      </c>
      <c r="B31" s="47"/>
      <c r="C31" s="47"/>
      <c r="D31" s="46"/>
      <c r="E31" s="46"/>
      <c r="F31" s="46"/>
      <c r="G31" s="41">
        <v>33.71</v>
      </c>
      <c r="H31" s="41">
        <v>159.58000000000001</v>
      </c>
      <c r="I31" s="41">
        <v>84.06</v>
      </c>
      <c r="J31" s="41">
        <v>221.31</v>
      </c>
    </row>
    <row r="32" spans="1:10" ht="19.5">
      <c r="A32" s="210" t="s">
        <v>195</v>
      </c>
      <c r="B32" s="47"/>
      <c r="C32" s="47"/>
      <c r="D32" s="46"/>
      <c r="E32" s="46"/>
      <c r="F32" s="46"/>
      <c r="G32" s="41">
        <v>84</v>
      </c>
      <c r="H32" s="41">
        <v>591</v>
      </c>
      <c r="I32" s="41">
        <v>265</v>
      </c>
      <c r="J32" s="41">
        <v>848</v>
      </c>
    </row>
    <row r="33" spans="1:10">
      <c r="A33" s="227" t="s">
        <v>297</v>
      </c>
      <c r="B33" s="227"/>
      <c r="C33" s="227"/>
      <c r="D33" s="227"/>
      <c r="E33" s="227"/>
      <c r="F33" s="227"/>
      <c r="G33" s="227"/>
      <c r="H33" s="227"/>
      <c r="I33" s="227"/>
      <c r="J33" s="228" t="s">
        <v>298</v>
      </c>
    </row>
    <row r="34" spans="1:10" s="55" customFormat="1" ht="12.75" customHeight="1">
      <c r="A34"/>
      <c r="B34"/>
      <c r="C34"/>
      <c r="D34"/>
      <c r="E34"/>
      <c r="F34"/>
      <c r="G34"/>
      <c r="H34"/>
      <c r="I34"/>
      <c r="J34"/>
    </row>
  </sheetData>
  <mergeCells count="9">
    <mergeCell ref="A1:J1"/>
    <mergeCell ref="A18:J18"/>
    <mergeCell ref="A19:A20"/>
    <mergeCell ref="B19:H19"/>
    <mergeCell ref="I19:J19"/>
    <mergeCell ref="A16:J16"/>
    <mergeCell ref="A2:A3"/>
    <mergeCell ref="I2:J2"/>
    <mergeCell ref="B2:H2"/>
  </mergeCells>
  <printOptions horizontalCentered="1"/>
  <pageMargins left="0.6" right="0.6" top="0.77" bottom="0.77" header="0.25" footer="0.25"/>
  <pageSetup paperSize="138" scale="68"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view="pageBreakPreview" zoomScale="130" zoomScaleNormal="100" zoomScaleSheetLayoutView="130" workbookViewId="0">
      <selection sqref="A1:D1"/>
    </sheetView>
  </sheetViews>
  <sheetFormatPr defaultRowHeight="15"/>
  <cols>
    <col min="1" max="3" width="26.7109375" customWidth="1"/>
    <col min="4" max="4" width="19.7109375" customWidth="1"/>
    <col min="10" max="18" width="18.7109375" customWidth="1"/>
  </cols>
  <sheetData>
    <row r="1" spans="1:18" ht="76.5" customHeight="1">
      <c r="A1" s="342" t="s">
        <v>311</v>
      </c>
      <c r="B1" s="342"/>
      <c r="C1" s="342"/>
      <c r="D1" s="342"/>
    </row>
    <row r="2" spans="1:18" s="66" customFormat="1" ht="36">
      <c r="A2" s="52" t="s">
        <v>4</v>
      </c>
      <c r="B2" s="52" t="s">
        <v>300</v>
      </c>
      <c r="C2" s="52" t="s">
        <v>301</v>
      </c>
      <c r="D2" s="52" t="s">
        <v>207</v>
      </c>
    </row>
    <row r="3" spans="1:18" s="66" customFormat="1" ht="19.5" customHeight="1">
      <c r="A3" s="52" t="s">
        <v>18</v>
      </c>
      <c r="B3" s="211">
        <v>911.8</v>
      </c>
      <c r="C3" s="212">
        <v>8</v>
      </c>
      <c r="D3" s="344" t="s">
        <v>211</v>
      </c>
    </row>
    <row r="4" spans="1:18" s="66" customFormat="1" ht="18">
      <c r="A4" s="52" t="s">
        <v>19</v>
      </c>
      <c r="B4" s="211">
        <v>1009.4</v>
      </c>
      <c r="C4" s="212">
        <v>1</v>
      </c>
      <c r="D4" s="345"/>
    </row>
    <row r="5" spans="1:18" ht="18">
      <c r="A5" s="52" t="s">
        <v>39</v>
      </c>
      <c r="B5" s="211">
        <v>1002.83</v>
      </c>
      <c r="C5" s="212">
        <v>12</v>
      </c>
      <c r="D5" s="346"/>
      <c r="E5" s="66"/>
      <c r="F5" s="66"/>
      <c r="G5" s="66"/>
      <c r="H5" s="66"/>
      <c r="I5" s="66"/>
      <c r="J5" s="66"/>
      <c r="K5" s="66"/>
      <c r="L5" s="66"/>
      <c r="M5" s="66"/>
      <c r="N5" s="66"/>
      <c r="O5" s="66"/>
      <c r="P5" s="66"/>
      <c r="Q5" s="66"/>
      <c r="R5" s="66"/>
    </row>
    <row r="6" spans="1:18" ht="18">
      <c r="A6" s="52" t="s">
        <v>44</v>
      </c>
      <c r="B6" s="211">
        <v>975.4</v>
      </c>
      <c r="C6" s="212">
        <v>15</v>
      </c>
      <c r="D6" s="346"/>
      <c r="E6" s="66"/>
      <c r="F6" s="66"/>
      <c r="G6" s="66"/>
      <c r="H6" s="66"/>
      <c r="I6" s="66"/>
      <c r="J6" s="66"/>
      <c r="K6" s="66"/>
      <c r="L6" s="66"/>
      <c r="M6" s="66"/>
      <c r="N6" s="66"/>
      <c r="O6" s="66"/>
      <c r="P6" s="66"/>
      <c r="Q6" s="66"/>
      <c r="R6" s="66"/>
    </row>
    <row r="7" spans="1:18" ht="18">
      <c r="A7" s="52" t="s">
        <v>45</v>
      </c>
      <c r="B7" s="211">
        <v>970.67</v>
      </c>
      <c r="C7" s="212">
        <v>10</v>
      </c>
      <c r="D7" s="346"/>
      <c r="E7" s="66"/>
      <c r="F7" s="66"/>
      <c r="G7" s="66"/>
      <c r="H7" s="66"/>
      <c r="I7" s="66"/>
      <c r="J7" s="66"/>
      <c r="K7" s="66"/>
      <c r="L7" s="66"/>
      <c r="M7" s="66"/>
      <c r="N7" s="66"/>
      <c r="O7" s="66"/>
      <c r="P7" s="66"/>
      <c r="Q7" s="66"/>
      <c r="R7" s="66"/>
    </row>
    <row r="8" spans="1:18" ht="18">
      <c r="A8" s="52" t="s">
        <v>48</v>
      </c>
      <c r="B8" s="211">
        <v>1011.85</v>
      </c>
      <c r="C8" s="212">
        <v>11</v>
      </c>
      <c r="D8" s="346"/>
      <c r="E8" s="66"/>
      <c r="F8" s="66"/>
      <c r="G8" s="66"/>
      <c r="H8" s="66"/>
      <c r="I8" s="66"/>
      <c r="J8" s="66"/>
      <c r="K8" s="66"/>
      <c r="L8" s="66"/>
      <c r="M8" s="66"/>
      <c r="N8" s="66"/>
      <c r="O8" s="66"/>
      <c r="P8" s="66"/>
      <c r="Q8" s="66"/>
      <c r="R8" s="66"/>
    </row>
    <row r="9" spans="1:18" ht="18">
      <c r="A9" s="52" t="s">
        <v>52</v>
      </c>
      <c r="B9" s="211">
        <v>907.29</v>
      </c>
      <c r="C9" s="212">
        <v>13</v>
      </c>
      <c r="D9" s="346"/>
      <c r="E9" s="66"/>
      <c r="F9" s="66"/>
      <c r="G9" s="66"/>
      <c r="H9" s="66"/>
      <c r="I9" s="66"/>
      <c r="J9" s="66"/>
      <c r="K9" s="66"/>
      <c r="L9" s="66"/>
      <c r="M9" s="66"/>
      <c r="N9" s="66"/>
      <c r="O9" s="66"/>
      <c r="P9" s="66"/>
      <c r="Q9" s="66"/>
      <c r="R9" s="66"/>
    </row>
    <row r="10" spans="1:18" ht="18">
      <c r="A10" s="52" t="s">
        <v>91</v>
      </c>
      <c r="B10" s="211">
        <v>950.6</v>
      </c>
      <c r="C10" s="212">
        <v>11</v>
      </c>
      <c r="D10" s="346"/>
      <c r="E10" s="66"/>
      <c r="F10" s="66"/>
      <c r="G10" s="66"/>
      <c r="H10" s="66"/>
      <c r="I10" s="66"/>
      <c r="J10" s="66"/>
      <c r="K10" s="66"/>
      <c r="L10" s="66"/>
      <c r="M10" s="66"/>
      <c r="N10" s="66"/>
      <c r="O10" s="66"/>
      <c r="P10" s="66"/>
      <c r="Q10" s="66"/>
      <c r="R10" s="66"/>
    </row>
    <row r="11" spans="1:18" ht="18">
      <c r="A11" s="52" t="s">
        <v>124</v>
      </c>
      <c r="B11" s="211">
        <v>976.89</v>
      </c>
      <c r="C11" s="212">
        <v>0</v>
      </c>
      <c r="D11" s="346"/>
      <c r="E11" s="66"/>
      <c r="F11" s="66"/>
      <c r="G11" s="66"/>
      <c r="H11" s="66"/>
      <c r="I11" s="66"/>
      <c r="J11" s="66"/>
      <c r="K11" s="66"/>
      <c r="L11" s="66"/>
      <c r="M11" s="66"/>
      <c r="N11" s="66"/>
      <c r="O11" s="66"/>
      <c r="P11" s="66"/>
      <c r="Q11" s="66"/>
      <c r="R11" s="66"/>
    </row>
    <row r="12" spans="1:18" ht="18">
      <c r="A12" s="52" t="s">
        <v>190</v>
      </c>
      <c r="B12" s="211">
        <v>1003.62</v>
      </c>
      <c r="C12" s="212">
        <v>21</v>
      </c>
      <c r="D12" s="346"/>
      <c r="E12" s="66"/>
      <c r="F12" s="66"/>
      <c r="G12" s="66"/>
      <c r="H12" s="66"/>
      <c r="I12" s="66"/>
      <c r="J12" s="66"/>
      <c r="K12" s="66"/>
      <c r="L12" s="66"/>
      <c r="M12" s="66"/>
      <c r="N12" s="66"/>
      <c r="O12" s="66"/>
      <c r="P12" s="66"/>
      <c r="Q12" s="66"/>
      <c r="R12" s="66"/>
    </row>
    <row r="13" spans="1:18" ht="18">
      <c r="A13" s="52" t="s">
        <v>186</v>
      </c>
      <c r="B13" s="211">
        <v>975.54</v>
      </c>
      <c r="C13" s="212">
        <v>12</v>
      </c>
      <c r="D13" s="346"/>
      <c r="E13" s="66"/>
      <c r="F13" s="66"/>
      <c r="G13" s="66"/>
      <c r="H13" s="66"/>
      <c r="I13" s="66"/>
      <c r="J13" s="66"/>
      <c r="K13" s="66"/>
      <c r="L13" s="66"/>
      <c r="M13" s="66"/>
      <c r="N13" s="66"/>
      <c r="O13" s="66"/>
      <c r="P13" s="66"/>
      <c r="Q13" s="66"/>
      <c r="R13" s="66"/>
    </row>
    <row r="14" spans="1:18" ht="18">
      <c r="A14" s="52" t="s">
        <v>246</v>
      </c>
      <c r="B14" s="211">
        <v>237.56</v>
      </c>
      <c r="C14" s="212">
        <v>0</v>
      </c>
      <c r="D14" s="347"/>
      <c r="E14" s="66"/>
      <c r="F14" s="66"/>
      <c r="G14" s="66"/>
      <c r="H14" s="66"/>
      <c r="I14" s="66"/>
      <c r="J14" s="66"/>
      <c r="K14" s="66"/>
      <c r="L14" s="66"/>
      <c r="M14" s="66"/>
      <c r="N14" s="66"/>
      <c r="O14" s="66"/>
      <c r="P14" s="66"/>
      <c r="Q14" s="66"/>
      <c r="R14" s="66"/>
    </row>
    <row r="15" spans="1:18" s="55" customFormat="1" ht="12.75">
      <c r="A15" s="343" t="s">
        <v>299</v>
      </c>
      <c r="B15" s="343"/>
      <c r="C15" s="343"/>
      <c r="D15" s="343"/>
    </row>
    <row r="16" spans="1:18" ht="16.5">
      <c r="A16" s="343" t="s">
        <v>220</v>
      </c>
      <c r="B16" s="343"/>
      <c r="C16" s="343"/>
      <c r="D16" s="343"/>
      <c r="E16" s="66"/>
      <c r="F16" s="66"/>
      <c r="G16" s="66"/>
      <c r="H16" s="66"/>
      <c r="I16" s="66"/>
      <c r="J16" s="66"/>
      <c r="K16" s="66"/>
      <c r="L16" s="66"/>
      <c r="M16" s="66"/>
      <c r="N16" s="66"/>
      <c r="O16" s="66"/>
      <c r="P16" s="66"/>
      <c r="Q16" s="66"/>
      <c r="R16" s="66"/>
    </row>
    <row r="17" spans="1:18">
      <c r="A17" s="185"/>
      <c r="B17" s="66"/>
      <c r="C17" s="66"/>
      <c r="D17" s="66"/>
      <c r="E17" s="66"/>
      <c r="F17" s="66"/>
      <c r="G17" s="66"/>
      <c r="H17" s="66"/>
      <c r="I17" s="66"/>
      <c r="J17" s="66"/>
      <c r="K17" s="66"/>
      <c r="L17" s="66"/>
      <c r="M17" s="66"/>
      <c r="N17" s="66"/>
      <c r="O17" s="66"/>
      <c r="P17" s="66"/>
      <c r="Q17" s="66"/>
      <c r="R17" s="66"/>
    </row>
    <row r="18" spans="1:18">
      <c r="A18" s="185"/>
      <c r="B18" s="66"/>
      <c r="C18" s="66"/>
      <c r="D18" s="66"/>
      <c r="E18" s="66"/>
      <c r="F18" s="66"/>
      <c r="G18" s="66"/>
      <c r="H18" s="66"/>
      <c r="I18" s="66"/>
      <c r="J18" s="66"/>
      <c r="K18" s="66"/>
      <c r="L18" s="66"/>
      <c r="M18" s="66"/>
      <c r="N18" s="66"/>
      <c r="O18" s="66"/>
      <c r="P18" s="66"/>
      <c r="Q18" s="66"/>
      <c r="R18" s="66"/>
    </row>
    <row r="19" spans="1:18">
      <c r="A19" s="185"/>
      <c r="B19" s="66"/>
      <c r="C19" s="66"/>
      <c r="D19" s="66"/>
      <c r="E19" s="66"/>
      <c r="F19" s="66"/>
      <c r="G19" s="66"/>
      <c r="H19" s="66"/>
      <c r="I19" s="66"/>
      <c r="J19" s="66"/>
      <c r="K19" s="66"/>
      <c r="L19" s="66"/>
      <c r="M19" s="66"/>
      <c r="N19" s="66"/>
      <c r="O19" s="66"/>
      <c r="P19" s="66"/>
      <c r="Q19" s="66"/>
      <c r="R19" s="66"/>
    </row>
    <row r="20" spans="1:18">
      <c r="A20" s="185"/>
      <c r="B20" s="66"/>
      <c r="C20" s="66"/>
      <c r="D20" s="66"/>
      <c r="E20" s="66"/>
      <c r="F20" s="66"/>
      <c r="G20" s="66"/>
      <c r="H20" s="66"/>
      <c r="I20" s="66"/>
      <c r="J20" s="66"/>
      <c r="K20" s="66"/>
      <c r="L20" s="66"/>
      <c r="M20" s="66"/>
      <c r="N20" s="66"/>
      <c r="O20" s="66"/>
      <c r="P20" s="66"/>
      <c r="Q20" s="66"/>
      <c r="R20" s="66"/>
    </row>
    <row r="21" spans="1:18">
      <c r="A21" s="185"/>
      <c r="B21" s="66"/>
      <c r="C21" s="66"/>
      <c r="D21" s="66"/>
      <c r="E21" s="66"/>
      <c r="F21" s="66"/>
      <c r="G21" s="66"/>
      <c r="H21" s="66"/>
      <c r="I21" s="66"/>
      <c r="J21" s="66"/>
      <c r="K21" s="66"/>
      <c r="L21" s="66"/>
      <c r="M21" s="66"/>
      <c r="N21" s="66"/>
      <c r="O21" s="66"/>
      <c r="P21" s="66"/>
      <c r="Q21" s="66"/>
      <c r="R21" s="66"/>
    </row>
    <row r="22" spans="1:18">
      <c r="A22" s="185"/>
      <c r="B22" s="66"/>
      <c r="C22" s="66"/>
      <c r="D22" s="66"/>
      <c r="E22" s="66"/>
      <c r="F22" s="66"/>
      <c r="G22" s="66"/>
      <c r="H22" s="66"/>
      <c r="I22" s="66"/>
      <c r="J22" s="66"/>
      <c r="K22" s="66"/>
      <c r="L22" s="66"/>
      <c r="M22" s="66"/>
      <c r="N22" s="66"/>
      <c r="O22" s="66"/>
      <c r="P22" s="66"/>
      <c r="Q22" s="66"/>
      <c r="R22" s="66"/>
    </row>
    <row r="23" spans="1:18">
      <c r="A23" s="185"/>
      <c r="B23" s="66"/>
      <c r="C23" s="66"/>
      <c r="D23" s="66"/>
      <c r="E23" s="66"/>
      <c r="F23" s="66"/>
      <c r="G23" s="66"/>
      <c r="H23" s="66"/>
      <c r="I23" s="66"/>
      <c r="J23" s="66"/>
      <c r="K23" s="66"/>
      <c r="L23" s="66"/>
      <c r="M23" s="66"/>
      <c r="N23" s="66"/>
      <c r="O23" s="66"/>
      <c r="P23" s="66"/>
      <c r="Q23" s="66"/>
      <c r="R23" s="66"/>
    </row>
    <row r="24" spans="1:18">
      <c r="A24" s="185"/>
      <c r="B24" s="66"/>
      <c r="C24" s="66"/>
      <c r="D24" s="66"/>
      <c r="E24" s="66"/>
      <c r="F24" s="66"/>
      <c r="G24" s="66"/>
      <c r="H24" s="66"/>
      <c r="I24" s="66"/>
      <c r="J24" s="66"/>
      <c r="K24" s="66"/>
      <c r="L24" s="66"/>
      <c r="M24" s="66"/>
      <c r="N24" s="66"/>
      <c r="O24" s="66"/>
      <c r="P24" s="66"/>
      <c r="Q24" s="66"/>
      <c r="R24" s="66"/>
    </row>
    <row r="25" spans="1:18">
      <c r="A25" s="66"/>
      <c r="B25" s="66"/>
      <c r="C25" s="66"/>
      <c r="D25" s="66"/>
      <c r="E25" s="66"/>
      <c r="F25" s="66"/>
      <c r="G25" s="66"/>
      <c r="H25" s="66"/>
      <c r="I25" s="66"/>
      <c r="J25" s="66"/>
      <c r="K25" s="66"/>
      <c r="L25" s="66"/>
      <c r="M25" s="66"/>
      <c r="N25" s="66"/>
      <c r="O25" s="66"/>
      <c r="P25" s="66"/>
      <c r="Q25" s="66"/>
      <c r="R25" s="66"/>
    </row>
    <row r="26" spans="1:18">
      <c r="A26" s="66"/>
      <c r="B26" s="66"/>
      <c r="C26" s="66"/>
      <c r="D26" s="66"/>
      <c r="E26" s="66"/>
      <c r="F26" s="66"/>
      <c r="G26" s="66"/>
      <c r="H26" s="66"/>
      <c r="I26" s="66"/>
      <c r="J26" s="66"/>
      <c r="K26" s="66"/>
      <c r="L26" s="66"/>
      <c r="M26" s="66"/>
      <c r="N26" s="66"/>
      <c r="O26" s="66"/>
      <c r="P26" s="66"/>
      <c r="Q26" s="66"/>
      <c r="R26" s="66"/>
    </row>
    <row r="27" spans="1:18">
      <c r="A27" s="66"/>
      <c r="B27" s="66"/>
      <c r="C27" s="66"/>
      <c r="D27" s="66"/>
      <c r="E27" s="66"/>
      <c r="F27" s="66"/>
      <c r="G27" s="66"/>
      <c r="H27" s="66"/>
      <c r="I27" s="66"/>
      <c r="J27" s="66"/>
      <c r="K27" s="66"/>
      <c r="L27" s="66"/>
      <c r="M27" s="66"/>
      <c r="N27" s="66"/>
      <c r="O27" s="66"/>
      <c r="P27" s="66"/>
      <c r="Q27" s="66"/>
      <c r="R27" s="66"/>
    </row>
    <row r="28" spans="1:18" s="55" customFormat="1" ht="8.25">
      <c r="A28" s="312"/>
      <c r="B28" s="312"/>
      <c r="C28" s="312"/>
      <c r="D28" s="312"/>
      <c r="E28" s="312"/>
      <c r="F28" s="312"/>
      <c r="G28" s="312"/>
      <c r="H28" s="312"/>
      <c r="I28" s="312"/>
      <c r="J28" s="312"/>
      <c r="K28" s="312"/>
      <c r="L28" s="312"/>
    </row>
  </sheetData>
  <mergeCells count="5">
    <mergeCell ref="A1:D1"/>
    <mergeCell ref="A15:D15"/>
    <mergeCell ref="D3:D14"/>
    <mergeCell ref="A28:L28"/>
    <mergeCell ref="A16:D16"/>
  </mergeCells>
  <printOptions horizontalCentered="1"/>
  <pageMargins left="0.6" right="0.6" top="0.77" bottom="0.77" header="0.25" footer="0.25"/>
  <pageSetup paperSize="13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view="pageBreakPreview" zoomScale="130" zoomScaleNormal="100" zoomScaleSheetLayoutView="130" workbookViewId="0">
      <selection sqref="A1:C1"/>
    </sheetView>
  </sheetViews>
  <sheetFormatPr defaultColWidth="9.140625" defaultRowHeight="15"/>
  <cols>
    <col min="1" max="3" width="30.7109375" customWidth="1"/>
    <col min="10" max="18" width="18.7109375" customWidth="1"/>
  </cols>
  <sheetData>
    <row r="1" spans="1:18" ht="30.75">
      <c r="A1" s="269" t="s">
        <v>233</v>
      </c>
      <c r="B1" s="269"/>
      <c r="C1" s="269"/>
    </row>
    <row r="2" spans="1:18" s="66" customFormat="1" ht="18">
      <c r="A2" s="52" t="s">
        <v>4</v>
      </c>
      <c r="B2" s="52" t="s">
        <v>103</v>
      </c>
      <c r="C2" s="52" t="s">
        <v>158</v>
      </c>
    </row>
    <row r="3" spans="1:18" s="66" customFormat="1" ht="20.100000000000001" customHeight="1">
      <c r="A3" s="53" t="s">
        <v>14</v>
      </c>
      <c r="B3" s="231">
        <v>1271357</v>
      </c>
      <c r="C3" s="231">
        <v>1710</v>
      </c>
    </row>
    <row r="4" spans="1:18" s="66" customFormat="1" ht="20.100000000000001" customHeight="1">
      <c r="A4" s="53" t="s">
        <v>15</v>
      </c>
      <c r="B4" s="231">
        <v>3973163</v>
      </c>
      <c r="C4" s="68">
        <v>1939</v>
      </c>
    </row>
    <row r="5" spans="1:18" ht="20.100000000000001" customHeight="1">
      <c r="A5" s="53" t="s">
        <v>16</v>
      </c>
      <c r="B5" s="231">
        <v>2396707</v>
      </c>
      <c r="C5" s="68">
        <v>1408</v>
      </c>
      <c r="D5" s="66"/>
      <c r="E5" s="66"/>
      <c r="F5" s="66"/>
      <c r="G5" s="66"/>
      <c r="H5" s="66"/>
      <c r="I5" s="66"/>
      <c r="J5" s="66"/>
      <c r="K5" s="66"/>
      <c r="L5" s="66"/>
      <c r="M5" s="66"/>
      <c r="N5" s="66"/>
      <c r="O5" s="66"/>
      <c r="P5" s="66"/>
      <c r="Q5" s="66"/>
      <c r="R5" s="66"/>
    </row>
    <row r="6" spans="1:18" ht="20.100000000000001" customHeight="1">
      <c r="A6" s="53" t="s">
        <v>17</v>
      </c>
      <c r="B6" s="68">
        <v>263688</v>
      </c>
      <c r="C6" s="68">
        <v>409</v>
      </c>
      <c r="D6" s="66"/>
      <c r="E6" s="66"/>
      <c r="F6" s="66"/>
      <c r="G6" s="66"/>
      <c r="H6" s="66"/>
      <c r="I6" s="66"/>
      <c r="J6" s="66"/>
      <c r="K6" s="66"/>
      <c r="L6" s="66"/>
      <c r="M6" s="66"/>
      <c r="N6" s="66"/>
      <c r="O6" s="66"/>
      <c r="P6" s="66"/>
      <c r="Q6" s="66"/>
      <c r="R6" s="66"/>
    </row>
    <row r="7" spans="1:18" ht="20.100000000000001" customHeight="1">
      <c r="A7" s="53" t="s">
        <v>18</v>
      </c>
      <c r="B7" s="68">
        <v>1347559</v>
      </c>
      <c r="C7" s="68">
        <v>437</v>
      </c>
      <c r="D7" s="66"/>
      <c r="E7" s="66"/>
      <c r="F7" s="66"/>
      <c r="G7" s="66"/>
      <c r="H7" s="66"/>
      <c r="I7" s="66"/>
      <c r="J7" s="66"/>
      <c r="K7" s="66"/>
      <c r="L7" s="66"/>
      <c r="M7" s="66"/>
      <c r="N7" s="66"/>
      <c r="O7" s="66"/>
      <c r="P7" s="66"/>
      <c r="Q7" s="66"/>
      <c r="R7" s="66"/>
    </row>
    <row r="8" spans="1:18" ht="20.100000000000001" customHeight="1">
      <c r="A8" s="53" t="s">
        <v>19</v>
      </c>
      <c r="B8" s="68">
        <v>1582837</v>
      </c>
      <c r="C8" s="68">
        <v>661</v>
      </c>
      <c r="D8" s="66"/>
      <c r="E8" s="66"/>
      <c r="F8" s="66"/>
      <c r="G8" s="66"/>
      <c r="H8" s="66"/>
      <c r="I8" s="66"/>
      <c r="J8" s="66"/>
      <c r="K8" s="66"/>
      <c r="L8" s="66"/>
      <c r="M8" s="66"/>
      <c r="N8" s="66"/>
      <c r="O8" s="66"/>
      <c r="P8" s="66"/>
      <c r="Q8" s="66"/>
      <c r="R8" s="66"/>
    </row>
    <row r="9" spans="1:18" ht="20.100000000000001" customHeight="1">
      <c r="A9" s="53" t="s">
        <v>39</v>
      </c>
      <c r="B9" s="68">
        <v>9879584</v>
      </c>
      <c r="C9" s="68">
        <v>8550</v>
      </c>
      <c r="D9" s="66"/>
      <c r="E9" s="66"/>
      <c r="F9" s="66"/>
      <c r="G9" s="66"/>
      <c r="H9" s="66"/>
      <c r="I9" s="66"/>
      <c r="J9" s="66"/>
      <c r="K9" s="66"/>
      <c r="L9" s="66"/>
      <c r="M9" s="66"/>
      <c r="N9" s="66"/>
      <c r="O9" s="66"/>
      <c r="P9" s="66"/>
      <c r="Q9" s="66"/>
      <c r="R9" s="66"/>
    </row>
    <row r="10" spans="1:18" ht="20.100000000000001" customHeight="1">
      <c r="A10" s="53" t="s">
        <v>44</v>
      </c>
      <c r="B10" s="68">
        <v>9859743</v>
      </c>
      <c r="C10" s="68">
        <v>8606</v>
      </c>
      <c r="D10" s="66"/>
      <c r="E10" s="66"/>
      <c r="F10" s="66"/>
      <c r="G10" s="66"/>
      <c r="H10" s="66"/>
      <c r="I10" s="66"/>
      <c r="J10" s="66"/>
      <c r="K10" s="66"/>
      <c r="L10" s="66"/>
      <c r="M10" s="66"/>
      <c r="N10" s="66"/>
      <c r="O10" s="66"/>
      <c r="P10" s="66"/>
      <c r="Q10" s="66"/>
      <c r="R10" s="66"/>
    </row>
    <row r="11" spans="1:18" ht="20.100000000000001" customHeight="1">
      <c r="A11" s="53" t="s">
        <v>45</v>
      </c>
      <c r="B11" s="68">
        <v>8100389</v>
      </c>
      <c r="C11" s="68">
        <v>3668</v>
      </c>
      <c r="D11" s="66"/>
      <c r="E11" s="66"/>
      <c r="F11" s="66"/>
      <c r="G11" s="66"/>
      <c r="H11" s="66"/>
      <c r="I11" s="66"/>
      <c r="J11" s="66"/>
      <c r="K11" s="66"/>
      <c r="L11" s="66"/>
      <c r="M11" s="66"/>
      <c r="N11" s="66"/>
      <c r="O11" s="66"/>
      <c r="P11" s="66"/>
      <c r="Q11" s="66"/>
      <c r="R11" s="66"/>
    </row>
    <row r="12" spans="1:18" ht="20.100000000000001" customHeight="1">
      <c r="A12" s="53" t="s">
        <v>48</v>
      </c>
      <c r="B12" s="68">
        <v>8975181</v>
      </c>
      <c r="C12" s="68">
        <v>8059</v>
      </c>
      <c r="D12" s="66"/>
      <c r="E12" s="66"/>
      <c r="F12" s="66"/>
      <c r="G12" s="66"/>
      <c r="H12" s="66"/>
      <c r="I12" s="66"/>
      <c r="J12" s="66"/>
      <c r="K12" s="66"/>
      <c r="L12" s="66"/>
      <c r="M12" s="66"/>
      <c r="N12" s="66"/>
      <c r="O12" s="66"/>
      <c r="P12" s="66"/>
      <c r="Q12" s="66"/>
      <c r="R12" s="66"/>
    </row>
    <row r="13" spans="1:18" ht="20.100000000000001" customHeight="1">
      <c r="A13" s="53" t="s">
        <v>52</v>
      </c>
      <c r="B13" s="68">
        <v>17552733</v>
      </c>
      <c r="C13" s="68">
        <v>10528</v>
      </c>
      <c r="D13" s="66"/>
      <c r="E13" s="66"/>
      <c r="F13" s="66"/>
      <c r="G13" s="66"/>
      <c r="H13" s="66"/>
      <c r="I13" s="66"/>
      <c r="J13" s="66"/>
      <c r="K13" s="66"/>
      <c r="L13" s="66"/>
      <c r="M13" s="66"/>
      <c r="N13" s="66"/>
      <c r="O13" s="66"/>
      <c r="P13" s="66"/>
      <c r="Q13" s="66"/>
      <c r="R13" s="66"/>
    </row>
    <row r="14" spans="1:18" ht="20.100000000000001" customHeight="1">
      <c r="A14" s="53" t="s">
        <v>91</v>
      </c>
      <c r="B14" s="68">
        <v>19400000</v>
      </c>
      <c r="C14" s="68">
        <v>47968</v>
      </c>
      <c r="D14" s="66"/>
      <c r="E14" s="66"/>
      <c r="F14" s="66"/>
      <c r="G14" s="66"/>
      <c r="H14" s="66"/>
      <c r="I14" s="66"/>
      <c r="J14" s="66"/>
      <c r="K14" s="66"/>
      <c r="L14" s="66"/>
      <c r="M14" s="66"/>
      <c r="N14" s="66"/>
      <c r="O14" s="66"/>
      <c r="P14" s="66"/>
      <c r="Q14" s="66"/>
      <c r="R14" s="66"/>
    </row>
    <row r="15" spans="1:18" ht="20.100000000000001" customHeight="1">
      <c r="A15" s="53" t="s">
        <v>124</v>
      </c>
      <c r="B15" s="68">
        <v>14300000</v>
      </c>
      <c r="C15" s="68">
        <v>13280</v>
      </c>
      <c r="D15" s="66"/>
      <c r="E15" s="66"/>
      <c r="F15" s="66"/>
      <c r="G15" s="66"/>
      <c r="H15" s="66"/>
      <c r="I15" s="66"/>
      <c r="J15" s="66"/>
      <c r="K15" s="66"/>
      <c r="L15" s="66"/>
      <c r="M15" s="66"/>
      <c r="N15" s="66"/>
      <c r="O15" s="66"/>
      <c r="P15" s="66"/>
      <c r="Q15" s="66"/>
      <c r="R15" s="66"/>
    </row>
    <row r="16" spans="1:18" ht="20.100000000000001" customHeight="1">
      <c r="A16" s="53" t="s">
        <v>190</v>
      </c>
      <c r="B16" s="68">
        <v>19424000</v>
      </c>
      <c r="C16" s="68">
        <v>17132</v>
      </c>
      <c r="D16" s="66"/>
      <c r="E16" s="66"/>
      <c r="F16" s="66"/>
      <c r="G16" s="66"/>
      <c r="H16" s="66"/>
      <c r="I16" s="66"/>
      <c r="J16" s="66"/>
      <c r="K16" s="66"/>
      <c r="L16" s="66"/>
      <c r="M16" s="66"/>
      <c r="N16" s="66"/>
      <c r="O16" s="66"/>
      <c r="P16" s="66"/>
      <c r="Q16" s="66"/>
      <c r="R16" s="66"/>
    </row>
    <row r="17" spans="1:18" ht="20.100000000000001" customHeight="1">
      <c r="A17" s="53" t="s">
        <v>186</v>
      </c>
      <c r="B17" s="68">
        <v>21700000</v>
      </c>
      <c r="C17" s="68">
        <v>14626</v>
      </c>
      <c r="D17" s="66"/>
      <c r="E17" s="66"/>
      <c r="F17" s="66"/>
      <c r="G17" s="66"/>
      <c r="H17" s="66"/>
      <c r="I17" s="66"/>
      <c r="J17" s="66"/>
      <c r="K17" s="66"/>
      <c r="L17" s="66"/>
      <c r="M17" s="66"/>
      <c r="N17" s="66"/>
      <c r="O17" s="66"/>
      <c r="P17" s="66"/>
      <c r="Q17" s="66"/>
      <c r="R17" s="66"/>
    </row>
    <row r="18" spans="1:18" ht="20.100000000000001" customHeight="1">
      <c r="A18" s="53" t="s">
        <v>182</v>
      </c>
      <c r="B18" s="68">
        <v>13482000</v>
      </c>
      <c r="C18" s="68">
        <v>3730</v>
      </c>
      <c r="D18" s="66"/>
      <c r="E18" s="66"/>
      <c r="F18" s="66"/>
      <c r="G18" s="66"/>
      <c r="H18" s="66"/>
      <c r="I18" s="66"/>
      <c r="J18" s="66"/>
      <c r="K18" s="66"/>
      <c r="L18" s="66"/>
      <c r="M18" s="66"/>
      <c r="N18" s="66"/>
      <c r="O18" s="66"/>
      <c r="P18" s="66"/>
      <c r="Q18" s="66"/>
      <c r="R18" s="66"/>
    </row>
    <row r="19" spans="1:18" s="55" customFormat="1" ht="12.75">
      <c r="A19" s="348" t="s">
        <v>302</v>
      </c>
      <c r="B19" s="349"/>
      <c r="C19" s="219" t="s">
        <v>225</v>
      </c>
    </row>
    <row r="20" spans="1:18">
      <c r="A20" s="185"/>
      <c r="B20" s="66"/>
      <c r="C20" s="66"/>
      <c r="D20" s="66"/>
      <c r="E20" s="66"/>
      <c r="F20" s="66"/>
      <c r="G20" s="66"/>
      <c r="H20" s="66"/>
      <c r="I20" s="66"/>
      <c r="J20" s="66"/>
      <c r="K20" s="66"/>
      <c r="L20" s="66"/>
      <c r="M20" s="66"/>
      <c r="N20" s="66"/>
      <c r="O20" s="66"/>
      <c r="P20" s="66"/>
      <c r="Q20" s="66"/>
      <c r="R20" s="66"/>
    </row>
    <row r="21" spans="1:18">
      <c r="A21" s="185"/>
      <c r="B21" s="66"/>
      <c r="C21" s="66"/>
      <c r="D21" s="66"/>
      <c r="E21" s="66"/>
      <c r="F21" s="66"/>
      <c r="G21" s="66"/>
      <c r="H21" s="66"/>
      <c r="I21" s="66"/>
      <c r="J21" s="66"/>
      <c r="K21" s="66"/>
      <c r="L21" s="66"/>
      <c r="M21" s="66"/>
      <c r="N21" s="66"/>
      <c r="O21" s="66"/>
      <c r="P21" s="66"/>
      <c r="Q21" s="66"/>
      <c r="R21" s="66"/>
    </row>
    <row r="22" spans="1:18" ht="18">
      <c r="A22" s="213"/>
      <c r="B22" s="213"/>
      <c r="C22" s="213"/>
      <c r="D22" s="66"/>
      <c r="E22" s="66"/>
      <c r="F22" s="66"/>
      <c r="G22" s="66"/>
      <c r="H22" s="66"/>
      <c r="I22" s="66"/>
      <c r="J22" s="66"/>
      <c r="K22" s="66"/>
      <c r="L22" s="66"/>
      <c r="M22" s="66"/>
      <c r="N22" s="66"/>
      <c r="O22" s="66"/>
      <c r="P22" s="66"/>
      <c r="Q22" s="66"/>
      <c r="R22" s="66"/>
    </row>
    <row r="23" spans="1:18" ht="18">
      <c r="A23" s="213"/>
      <c r="B23" s="214"/>
      <c r="C23" s="214"/>
      <c r="D23" s="66"/>
      <c r="E23" s="66"/>
      <c r="F23" s="66"/>
      <c r="G23" s="66"/>
      <c r="H23" s="66"/>
      <c r="I23" s="66"/>
      <c r="J23" s="66"/>
      <c r="K23" s="66"/>
      <c r="L23" s="66"/>
      <c r="M23" s="66"/>
      <c r="N23" s="66"/>
      <c r="O23" s="66"/>
      <c r="P23" s="66"/>
      <c r="Q23" s="66"/>
      <c r="R23" s="66"/>
    </row>
    <row r="24" spans="1:18" ht="18">
      <c r="A24" s="213"/>
      <c r="B24" s="214"/>
      <c r="C24" s="215"/>
      <c r="D24" s="66"/>
      <c r="E24" s="66"/>
      <c r="F24" s="66"/>
      <c r="G24" s="66"/>
      <c r="H24" s="66"/>
      <c r="I24" s="66"/>
      <c r="J24" s="66"/>
      <c r="K24" s="66"/>
      <c r="L24" s="66"/>
      <c r="M24" s="66"/>
      <c r="N24" s="66"/>
      <c r="O24" s="66"/>
      <c r="P24" s="66"/>
      <c r="Q24" s="66"/>
      <c r="R24" s="66"/>
    </row>
    <row r="25" spans="1:18" ht="18">
      <c r="A25" s="216"/>
      <c r="B25" s="214"/>
      <c r="C25" s="215"/>
      <c r="D25" s="66"/>
      <c r="E25" s="66"/>
      <c r="F25" s="66"/>
      <c r="G25" s="66"/>
      <c r="H25" s="66"/>
      <c r="I25" s="66"/>
      <c r="J25" s="66"/>
      <c r="K25" s="66"/>
      <c r="L25" s="66"/>
      <c r="M25" s="66"/>
      <c r="N25" s="66"/>
      <c r="O25" s="66"/>
      <c r="P25" s="66"/>
      <c r="Q25" s="66"/>
      <c r="R25" s="66"/>
    </row>
    <row r="26" spans="1:18" ht="18">
      <c r="A26" s="216"/>
      <c r="B26" s="215"/>
      <c r="C26" s="215"/>
      <c r="D26" s="66"/>
      <c r="E26" s="66"/>
      <c r="F26" s="66"/>
      <c r="G26" s="66"/>
      <c r="H26" s="66"/>
      <c r="I26" s="66"/>
      <c r="J26" s="66"/>
      <c r="K26" s="66"/>
      <c r="L26" s="66"/>
      <c r="M26" s="66"/>
      <c r="N26" s="66"/>
      <c r="O26" s="66"/>
      <c r="P26" s="66"/>
      <c r="Q26" s="66"/>
      <c r="R26" s="66"/>
    </row>
    <row r="27" spans="1:18" ht="18">
      <c r="A27" s="216"/>
      <c r="B27" s="215"/>
      <c r="C27" s="215"/>
      <c r="D27" s="66"/>
      <c r="E27" s="66"/>
      <c r="F27" s="66"/>
      <c r="G27" s="66"/>
      <c r="H27" s="66"/>
      <c r="I27" s="66"/>
      <c r="J27" s="66"/>
      <c r="K27" s="66"/>
      <c r="L27" s="66"/>
      <c r="M27" s="66"/>
      <c r="N27" s="66"/>
      <c r="O27" s="66"/>
      <c r="P27" s="66"/>
      <c r="Q27" s="66"/>
      <c r="R27" s="66"/>
    </row>
    <row r="28" spans="1:18" s="55" customFormat="1" ht="12.75">
      <c r="A28" s="350"/>
      <c r="B28" s="350"/>
      <c r="C28" s="350"/>
      <c r="D28" s="350"/>
      <c r="E28" s="350"/>
      <c r="F28" s="350"/>
      <c r="G28" s="350"/>
      <c r="H28" s="350"/>
      <c r="I28" s="350"/>
      <c r="J28" s="350"/>
      <c r="K28" s="350"/>
      <c r="L28" s="350"/>
    </row>
    <row r="29" spans="1:18" ht="19.5">
      <c r="A29" s="217"/>
      <c r="B29" s="218"/>
      <c r="C29" s="218"/>
    </row>
    <row r="30" spans="1:18" ht="19.5">
      <c r="A30" s="217"/>
      <c r="B30" s="218"/>
      <c r="C30" s="218"/>
    </row>
    <row r="31" spans="1:18" ht="19.5">
      <c r="A31" s="217"/>
      <c r="B31" s="218"/>
      <c r="C31" s="218"/>
    </row>
    <row r="32" spans="1:18" ht="19.5">
      <c r="A32" s="217"/>
      <c r="B32" s="218"/>
      <c r="C32" s="218"/>
    </row>
    <row r="33" spans="1:3" ht="19.5">
      <c r="A33" s="217"/>
      <c r="B33" s="218"/>
      <c r="C33" s="218"/>
    </row>
    <row r="34" spans="1:3" ht="19.5">
      <c r="A34" s="217"/>
      <c r="B34" s="218"/>
      <c r="C34" s="218"/>
    </row>
    <row r="35" spans="1:3" ht="19.5">
      <c r="A35" s="217"/>
      <c r="B35" s="218"/>
      <c r="C35" s="218"/>
    </row>
    <row r="36" spans="1:3" ht="19.5">
      <c r="A36" s="217"/>
      <c r="B36" s="218"/>
      <c r="C36" s="218"/>
    </row>
    <row r="37" spans="1:3" ht="19.5">
      <c r="A37" s="217"/>
      <c r="B37" s="218"/>
      <c r="C37" s="218"/>
    </row>
  </sheetData>
  <mergeCells count="3">
    <mergeCell ref="A1:C1"/>
    <mergeCell ref="A19:B19"/>
    <mergeCell ref="A28:L28"/>
  </mergeCells>
  <printOptions horizontalCentered="1"/>
  <pageMargins left="0.6" right="0.6" top="0.77" bottom="0.77" header="0.25" footer="0.25"/>
  <pageSetup paperSize="138"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view="pageBreakPreview" zoomScale="115" zoomScaleNormal="100" zoomScaleSheetLayoutView="100" workbookViewId="0">
      <selection sqref="A1:C1"/>
    </sheetView>
  </sheetViews>
  <sheetFormatPr defaultColWidth="9.140625" defaultRowHeight="15"/>
  <cols>
    <col min="1" max="3" width="35.7109375" customWidth="1"/>
    <col min="4" max="4" width="0.140625" customWidth="1"/>
    <col min="5" max="5" width="9.140625" customWidth="1"/>
    <col min="10" max="18" width="18.7109375" customWidth="1"/>
  </cols>
  <sheetData>
    <row r="1" spans="1:18" ht="66.75" customHeight="1">
      <c r="A1" s="351" t="s">
        <v>304</v>
      </c>
      <c r="B1" s="351"/>
      <c r="C1" s="351"/>
    </row>
    <row r="2" spans="1:18" s="66" customFormat="1" ht="18">
      <c r="A2" s="220"/>
      <c r="B2" s="220"/>
      <c r="C2" s="220"/>
    </row>
    <row r="3" spans="1:18" s="66" customFormat="1" ht="36">
      <c r="A3" s="52" t="s">
        <v>113</v>
      </c>
      <c r="B3" s="53" t="s">
        <v>310</v>
      </c>
      <c r="C3" s="53" t="s">
        <v>171</v>
      </c>
      <c r="D3" s="221"/>
    </row>
    <row r="4" spans="1:18" s="66" customFormat="1" ht="18">
      <c r="A4" s="52" t="s">
        <v>16</v>
      </c>
      <c r="B4" s="222">
        <v>381789</v>
      </c>
      <c r="C4" s="222">
        <v>14.03</v>
      </c>
      <c r="D4" s="221"/>
    </row>
    <row r="5" spans="1:18" ht="18">
      <c r="A5" s="52" t="s">
        <v>17</v>
      </c>
      <c r="B5" s="222">
        <v>455237</v>
      </c>
      <c r="C5" s="225">
        <v>24.85</v>
      </c>
      <c r="D5" s="221"/>
      <c r="E5" s="223"/>
      <c r="F5" s="66"/>
      <c r="G5" s="66"/>
      <c r="H5" s="66"/>
      <c r="I5" s="66"/>
      <c r="J5" s="66"/>
      <c r="K5" s="66"/>
      <c r="L5" s="66"/>
      <c r="M5" s="66"/>
      <c r="N5" s="66"/>
      <c r="O5" s="66"/>
      <c r="P5" s="66"/>
      <c r="Q5" s="66"/>
      <c r="R5" s="66"/>
    </row>
    <row r="6" spans="1:18" ht="18">
      <c r="A6" s="52" t="s">
        <v>18</v>
      </c>
      <c r="B6" s="212">
        <v>502092</v>
      </c>
      <c r="C6" s="225">
        <v>18.7</v>
      </c>
      <c r="D6" s="221"/>
      <c r="E6" s="223"/>
      <c r="F6" s="66"/>
      <c r="G6" s="66"/>
      <c r="H6" s="66"/>
      <c r="I6" s="66"/>
      <c r="J6" s="66"/>
      <c r="K6" s="66"/>
      <c r="L6" s="66"/>
      <c r="M6" s="66"/>
      <c r="N6" s="66"/>
      <c r="O6" s="66"/>
      <c r="P6" s="66"/>
      <c r="Q6" s="66"/>
      <c r="R6" s="66"/>
    </row>
    <row r="7" spans="1:18" ht="18">
      <c r="A7" s="52" t="s">
        <v>19</v>
      </c>
      <c r="B7" s="212">
        <v>510205</v>
      </c>
      <c r="C7" s="226">
        <v>47.13</v>
      </c>
      <c r="D7" s="221"/>
      <c r="E7" s="223"/>
      <c r="F7" s="66"/>
      <c r="G7" s="66"/>
      <c r="H7" s="66"/>
      <c r="I7" s="66"/>
      <c r="J7" s="66"/>
      <c r="K7" s="66"/>
      <c r="L7" s="66"/>
      <c r="M7" s="66"/>
      <c r="N7" s="66"/>
      <c r="O7" s="66"/>
      <c r="P7" s="66"/>
      <c r="Q7" s="66"/>
      <c r="R7" s="66"/>
    </row>
    <row r="8" spans="1:18" ht="18">
      <c r="A8" s="52" t="s">
        <v>39</v>
      </c>
      <c r="B8" s="212">
        <v>558577</v>
      </c>
      <c r="C8" s="211">
        <v>53.09</v>
      </c>
      <c r="D8" s="221"/>
      <c r="E8" s="223"/>
      <c r="F8" s="66"/>
      <c r="G8" s="66"/>
      <c r="H8" s="66"/>
      <c r="I8" s="66"/>
      <c r="J8" s="66"/>
      <c r="K8" s="66"/>
      <c r="L8" s="66"/>
      <c r="M8" s="66"/>
      <c r="N8" s="66"/>
      <c r="O8" s="66"/>
      <c r="P8" s="66"/>
      <c r="Q8" s="66"/>
      <c r="R8" s="66"/>
    </row>
    <row r="9" spans="1:18" ht="18">
      <c r="A9" s="52" t="s">
        <v>44</v>
      </c>
      <c r="B9" s="212">
        <v>517095</v>
      </c>
      <c r="C9" s="211">
        <v>53.87</v>
      </c>
      <c r="D9" s="221"/>
      <c r="E9" s="223"/>
      <c r="F9" s="66"/>
      <c r="G9" s="66"/>
      <c r="H9" s="66"/>
      <c r="I9" s="66"/>
      <c r="J9" s="66"/>
      <c r="K9" s="66"/>
      <c r="L9" s="66"/>
      <c r="M9" s="66"/>
      <c r="N9" s="66"/>
      <c r="O9" s="66"/>
      <c r="P9" s="66"/>
      <c r="Q9" s="66"/>
      <c r="R9" s="66"/>
    </row>
    <row r="10" spans="1:18" ht="18">
      <c r="A10" s="52" t="s">
        <v>45</v>
      </c>
      <c r="B10" s="212">
        <v>389223</v>
      </c>
      <c r="C10" s="211">
        <v>35.020000000000003</v>
      </c>
      <c r="D10" s="221"/>
      <c r="E10" s="223"/>
      <c r="F10" s="66"/>
      <c r="G10" s="66"/>
      <c r="H10" s="66"/>
      <c r="I10" s="66"/>
      <c r="J10" s="66"/>
      <c r="K10" s="66"/>
      <c r="L10" s="66"/>
      <c r="M10" s="66"/>
      <c r="N10" s="66"/>
      <c r="O10" s="66"/>
      <c r="P10" s="66"/>
      <c r="Q10" s="66"/>
      <c r="R10" s="66"/>
    </row>
    <row r="11" spans="1:18" ht="18">
      <c r="A11" s="52" t="s">
        <v>48</v>
      </c>
      <c r="B11" s="212">
        <v>604091</v>
      </c>
      <c r="C11" s="211">
        <v>55.27</v>
      </c>
      <c r="D11" s="221"/>
      <c r="E11" s="223"/>
      <c r="F11" s="66"/>
      <c r="G11" s="66"/>
      <c r="H11" s="66"/>
      <c r="I11" s="66"/>
      <c r="J11" s="66"/>
      <c r="K11" s="66"/>
      <c r="L11" s="66"/>
      <c r="M11" s="66"/>
      <c r="N11" s="66"/>
      <c r="O11" s="66"/>
      <c r="P11" s="66"/>
      <c r="Q11" s="66"/>
      <c r="R11" s="66"/>
    </row>
    <row r="12" spans="1:18" ht="18">
      <c r="A12" s="52" t="s">
        <v>52</v>
      </c>
      <c r="B12" s="212">
        <v>699559</v>
      </c>
      <c r="C12" s="211">
        <v>70.59</v>
      </c>
      <c r="D12" s="221"/>
      <c r="E12" s="223"/>
      <c r="F12" s="66"/>
      <c r="G12" s="66"/>
      <c r="H12" s="66"/>
      <c r="I12" s="66"/>
      <c r="J12" s="66"/>
      <c r="K12" s="66"/>
      <c r="L12" s="66"/>
      <c r="M12" s="66"/>
      <c r="N12" s="66"/>
      <c r="O12" s="66"/>
      <c r="P12" s="66"/>
      <c r="Q12" s="66"/>
      <c r="R12" s="66"/>
    </row>
    <row r="13" spans="1:18" ht="18">
      <c r="A13" s="52" t="s">
        <v>91</v>
      </c>
      <c r="B13" s="212">
        <v>706111</v>
      </c>
      <c r="C13" s="211">
        <v>73.989999999999995</v>
      </c>
      <c r="D13" s="221"/>
      <c r="E13" s="223"/>
      <c r="F13" s="66"/>
      <c r="G13" s="66"/>
      <c r="H13" s="66"/>
      <c r="I13" s="66"/>
      <c r="J13" s="66"/>
      <c r="K13" s="66"/>
      <c r="L13" s="66"/>
      <c r="M13" s="66"/>
      <c r="N13" s="66"/>
      <c r="O13" s="66"/>
      <c r="P13" s="66"/>
      <c r="Q13" s="66"/>
      <c r="R13" s="66"/>
    </row>
    <row r="14" spans="1:18" ht="18">
      <c r="A14" s="52" t="s">
        <v>124</v>
      </c>
      <c r="B14" s="212">
        <v>500537</v>
      </c>
      <c r="C14" s="211">
        <v>37.83</v>
      </c>
      <c r="D14" s="221"/>
      <c r="E14" s="223"/>
      <c r="F14" s="66"/>
      <c r="G14" s="66"/>
      <c r="H14" s="66"/>
      <c r="I14" s="66"/>
      <c r="J14" s="66"/>
      <c r="K14" s="66"/>
      <c r="L14" s="66"/>
      <c r="M14" s="66"/>
      <c r="N14" s="66"/>
      <c r="O14" s="66"/>
      <c r="P14" s="66"/>
      <c r="Q14" s="66"/>
      <c r="R14" s="66"/>
    </row>
    <row r="15" spans="1:18" ht="18">
      <c r="A15" s="52" t="s">
        <v>190</v>
      </c>
      <c r="B15" s="212">
        <v>244214</v>
      </c>
      <c r="C15" s="211">
        <v>15.07</v>
      </c>
      <c r="D15" s="221"/>
      <c r="E15" s="223"/>
      <c r="F15" s="66"/>
      <c r="G15" s="66"/>
      <c r="H15" s="66"/>
      <c r="I15" s="66"/>
      <c r="J15" s="66"/>
      <c r="K15" s="66"/>
      <c r="L15" s="66"/>
      <c r="M15" s="66"/>
      <c r="N15" s="66"/>
      <c r="O15" s="66"/>
      <c r="P15" s="66"/>
      <c r="Q15" s="66"/>
      <c r="R15" s="66"/>
    </row>
    <row r="16" spans="1:18" ht="18">
      <c r="A16" s="52" t="s">
        <v>186</v>
      </c>
      <c r="B16" s="212">
        <v>383981</v>
      </c>
      <c r="C16" s="211">
        <v>37.012759000000003</v>
      </c>
      <c r="D16" s="221"/>
      <c r="E16" s="223"/>
      <c r="F16" s="66"/>
      <c r="G16" s="66"/>
      <c r="H16" s="66"/>
      <c r="I16" s="66"/>
      <c r="J16" s="66"/>
      <c r="K16" s="66"/>
      <c r="L16" s="66"/>
      <c r="M16" s="66"/>
      <c r="N16" s="66"/>
      <c r="O16" s="66"/>
      <c r="P16" s="66"/>
      <c r="Q16" s="66"/>
      <c r="R16" s="66"/>
    </row>
    <row r="17" spans="1:18" ht="18">
      <c r="A17" s="52" t="s">
        <v>182</v>
      </c>
      <c r="B17" s="212">
        <v>522546</v>
      </c>
      <c r="C17" s="211">
        <v>56.355101900000001</v>
      </c>
      <c r="D17" s="221"/>
      <c r="E17" s="223"/>
      <c r="F17" s="66"/>
      <c r="G17" s="66"/>
      <c r="H17" s="66"/>
      <c r="I17" s="66"/>
      <c r="J17" s="66"/>
      <c r="K17" s="66"/>
      <c r="L17" s="66"/>
      <c r="M17" s="66"/>
      <c r="N17" s="66"/>
      <c r="O17" s="66"/>
      <c r="P17" s="66"/>
      <c r="Q17" s="66"/>
      <c r="R17" s="66"/>
    </row>
    <row r="18" spans="1:18" s="55" customFormat="1" ht="12.75">
      <c r="A18" s="352" t="s">
        <v>303</v>
      </c>
      <c r="B18" s="353"/>
      <c r="C18" s="201" t="s">
        <v>226</v>
      </c>
      <c r="E18" s="224"/>
    </row>
    <row r="19" spans="1:18">
      <c r="A19" s="185"/>
      <c r="B19" s="66"/>
      <c r="C19" s="66"/>
      <c r="D19" s="66"/>
      <c r="E19" s="223"/>
      <c r="F19" s="66"/>
      <c r="G19" s="66"/>
      <c r="H19" s="66"/>
      <c r="I19" s="66"/>
      <c r="J19" s="66"/>
      <c r="K19" s="66"/>
      <c r="L19" s="66"/>
      <c r="M19" s="66"/>
      <c r="N19" s="66"/>
      <c r="O19" s="66"/>
      <c r="P19" s="66"/>
      <c r="Q19" s="66"/>
      <c r="R19" s="66"/>
    </row>
    <row r="20" spans="1:18">
      <c r="A20" s="185"/>
      <c r="B20" s="66"/>
      <c r="C20" s="66"/>
      <c r="D20" s="66"/>
      <c r="E20" s="223"/>
      <c r="F20" s="66"/>
      <c r="G20" s="66"/>
      <c r="H20" s="66"/>
      <c r="I20" s="66"/>
      <c r="J20" s="66"/>
      <c r="K20" s="66"/>
      <c r="L20" s="66"/>
      <c r="M20" s="66"/>
      <c r="N20" s="66"/>
      <c r="O20" s="66"/>
      <c r="P20" s="66"/>
      <c r="Q20" s="66"/>
      <c r="R20" s="66"/>
    </row>
    <row r="21" spans="1:18">
      <c r="A21" s="185"/>
      <c r="B21" s="66"/>
      <c r="C21" s="66"/>
      <c r="D21" s="66"/>
      <c r="E21" s="223"/>
      <c r="F21" s="66"/>
      <c r="G21" s="66"/>
      <c r="H21" s="66"/>
      <c r="I21" s="66"/>
      <c r="J21" s="66"/>
      <c r="K21" s="66"/>
      <c r="L21" s="66"/>
      <c r="M21" s="66"/>
      <c r="N21" s="66"/>
      <c r="O21" s="66"/>
      <c r="P21" s="66"/>
      <c r="Q21" s="66"/>
      <c r="R21" s="66"/>
    </row>
    <row r="22" spans="1:18">
      <c r="A22" s="185"/>
      <c r="B22" s="66"/>
      <c r="C22" s="66"/>
      <c r="D22" s="66"/>
      <c r="E22" s="223"/>
      <c r="F22" s="66"/>
      <c r="G22" s="66"/>
      <c r="H22" s="66"/>
      <c r="I22" s="66"/>
      <c r="J22" s="66"/>
      <c r="K22" s="66"/>
      <c r="L22" s="66"/>
      <c r="M22" s="66"/>
      <c r="N22" s="66"/>
      <c r="O22" s="66"/>
      <c r="P22" s="66"/>
      <c r="Q22" s="66"/>
      <c r="R22" s="66"/>
    </row>
    <row r="23" spans="1:18">
      <c r="A23" s="185"/>
      <c r="B23" s="66"/>
      <c r="C23" s="66"/>
      <c r="D23" s="66"/>
      <c r="E23" s="66"/>
      <c r="F23" s="66"/>
      <c r="G23" s="66"/>
      <c r="H23" s="66"/>
      <c r="I23" s="66"/>
      <c r="J23" s="66"/>
      <c r="K23" s="66"/>
      <c r="L23" s="66"/>
      <c r="M23" s="66"/>
      <c r="N23" s="66"/>
      <c r="O23" s="66"/>
      <c r="P23" s="66"/>
      <c r="Q23" s="66"/>
      <c r="R23" s="66"/>
    </row>
    <row r="24" spans="1:18">
      <c r="A24" s="185"/>
      <c r="B24" s="66"/>
      <c r="C24" s="66"/>
      <c r="D24" s="66"/>
      <c r="E24" s="66"/>
      <c r="F24" s="66"/>
      <c r="G24" s="66"/>
      <c r="H24" s="66"/>
      <c r="I24" s="66"/>
      <c r="J24" s="66"/>
      <c r="K24" s="66"/>
      <c r="L24" s="66"/>
      <c r="M24" s="66"/>
      <c r="N24" s="66"/>
      <c r="O24" s="66"/>
      <c r="P24" s="66"/>
      <c r="Q24" s="66"/>
      <c r="R24" s="66"/>
    </row>
    <row r="25" spans="1:18">
      <c r="A25" s="66"/>
      <c r="B25" s="66"/>
      <c r="C25" s="66"/>
      <c r="D25" s="66"/>
      <c r="E25" s="66"/>
      <c r="F25" s="66"/>
      <c r="G25" s="66"/>
      <c r="H25" s="66"/>
      <c r="I25" s="66"/>
      <c r="J25" s="66"/>
      <c r="K25" s="66"/>
      <c r="L25" s="66"/>
      <c r="M25" s="66"/>
      <c r="N25" s="66"/>
      <c r="O25" s="66"/>
      <c r="P25" s="66"/>
      <c r="Q25" s="66"/>
      <c r="R25" s="66"/>
    </row>
    <row r="26" spans="1:18">
      <c r="A26" s="66"/>
      <c r="B26" s="66"/>
      <c r="C26" s="66"/>
      <c r="D26" s="66"/>
      <c r="E26" s="66"/>
      <c r="F26" s="66"/>
      <c r="G26" s="66"/>
      <c r="H26" s="66"/>
      <c r="I26" s="66"/>
      <c r="J26" s="66"/>
      <c r="K26" s="66"/>
      <c r="L26" s="66"/>
      <c r="M26" s="66"/>
      <c r="N26" s="66"/>
      <c r="O26" s="66"/>
      <c r="P26" s="66"/>
      <c r="Q26" s="66"/>
      <c r="R26" s="66"/>
    </row>
    <row r="27" spans="1:18">
      <c r="A27" s="66"/>
      <c r="B27" s="66"/>
      <c r="C27" s="66"/>
      <c r="D27" s="66"/>
      <c r="E27" s="66"/>
      <c r="F27" s="66"/>
      <c r="G27" s="66"/>
      <c r="H27" s="66"/>
      <c r="I27" s="66"/>
      <c r="J27" s="66"/>
      <c r="K27" s="66"/>
      <c r="L27" s="66"/>
      <c r="M27" s="66"/>
      <c r="N27" s="66"/>
      <c r="O27" s="66"/>
      <c r="P27" s="66"/>
      <c r="Q27" s="66"/>
      <c r="R27" s="66"/>
    </row>
    <row r="28" spans="1:18" s="55" customFormat="1" ht="8.25">
      <c r="A28" s="312"/>
      <c r="B28" s="312"/>
      <c r="C28" s="312"/>
      <c r="D28" s="312"/>
      <c r="E28" s="312"/>
      <c r="F28" s="312"/>
      <c r="G28" s="312"/>
      <c r="H28" s="312"/>
      <c r="I28" s="312"/>
      <c r="J28" s="312"/>
      <c r="K28" s="312"/>
      <c r="L28" s="312"/>
    </row>
  </sheetData>
  <mergeCells count="3">
    <mergeCell ref="A1:C1"/>
    <mergeCell ref="A18:B18"/>
    <mergeCell ref="A28:L28"/>
  </mergeCells>
  <printOptions horizontalCentered="1"/>
  <pageMargins left="0.6" right="0.6" top="0.77" bottom="0.77" header="0.25" footer="0.25"/>
  <pageSetup paperSize="13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8"/>
  <sheetViews>
    <sheetView view="pageBreakPreview" zoomScale="94" zoomScaleNormal="100" zoomScaleSheetLayoutView="94" workbookViewId="0">
      <pane xSplit="6" ySplit="1" topLeftCell="G2" activePane="bottomRight" state="frozen"/>
      <selection activeCell="I11" sqref="I11"/>
      <selection pane="topRight" activeCell="I11" sqref="I11"/>
      <selection pane="bottomLeft" activeCell="I11" sqref="I11"/>
      <selection pane="bottomRight" activeCell="G2" sqref="G2"/>
    </sheetView>
  </sheetViews>
  <sheetFormatPr defaultColWidth="9.140625" defaultRowHeight="15"/>
  <cols>
    <col min="1" max="1" width="11.42578125" style="5" customWidth="1"/>
    <col min="2" max="2" width="10.7109375" style="5" customWidth="1"/>
    <col min="3" max="4" width="10.140625" style="5" customWidth="1"/>
    <col min="5" max="8" width="11.140625" style="5" customWidth="1"/>
    <col min="9" max="11" width="12.5703125" style="5" customWidth="1"/>
    <col min="12" max="12" width="12.5703125" style="10" customWidth="1"/>
    <col min="13" max="18" width="18.7109375" style="5" customWidth="1"/>
    <col min="19" max="19" width="13.42578125" style="5" bestFit="1" customWidth="1"/>
    <col min="20" max="16384" width="9.140625" style="5"/>
  </cols>
  <sheetData>
    <row r="1" spans="1:12" ht="30.75">
      <c r="A1" s="245" t="s">
        <v>162</v>
      </c>
      <c r="B1" s="245"/>
      <c r="C1" s="245"/>
      <c r="D1" s="245"/>
      <c r="E1" s="245"/>
      <c r="F1" s="245"/>
      <c r="G1" s="245"/>
      <c r="H1" s="245"/>
      <c r="I1" s="245"/>
      <c r="J1" s="245"/>
      <c r="K1" s="245"/>
      <c r="L1" s="245"/>
    </row>
    <row r="2" spans="1:12" s="79" customFormat="1" ht="18">
      <c r="A2" s="66"/>
      <c r="B2" s="66"/>
      <c r="C2" s="66"/>
      <c r="D2" s="66"/>
      <c r="E2" s="20"/>
      <c r="F2" s="66"/>
      <c r="G2" s="66"/>
      <c r="H2" s="234" t="s">
        <v>0</v>
      </c>
      <c r="I2" s="234"/>
      <c r="J2" s="234"/>
      <c r="K2" s="234"/>
      <c r="L2" s="234"/>
    </row>
    <row r="3" spans="1:12" s="79" customFormat="1" ht="18">
      <c r="A3" s="66"/>
      <c r="B3" s="66"/>
      <c r="C3" s="66"/>
      <c r="D3" s="66"/>
      <c r="E3" s="21"/>
      <c r="F3" s="66"/>
      <c r="G3" s="66"/>
      <c r="H3" s="234" t="s">
        <v>176</v>
      </c>
      <c r="I3" s="234"/>
      <c r="J3" s="234"/>
      <c r="K3" s="234"/>
      <c r="L3" s="234"/>
    </row>
    <row r="4" spans="1:12" s="79" customFormat="1" ht="18">
      <c r="A4" s="66"/>
      <c r="B4" s="66"/>
      <c r="C4" s="66"/>
      <c r="D4" s="66"/>
      <c r="E4" s="21"/>
      <c r="F4" s="66"/>
      <c r="G4" s="66"/>
      <c r="H4" s="235" t="s">
        <v>177</v>
      </c>
      <c r="I4" s="235"/>
      <c r="J4" s="235"/>
      <c r="K4" s="235"/>
      <c r="L4" s="235"/>
    </row>
    <row r="5" spans="1:12" ht="19.5" customHeight="1">
      <c r="A5" s="242" t="s">
        <v>20</v>
      </c>
      <c r="B5" s="242"/>
      <c r="C5" s="236" t="s">
        <v>315</v>
      </c>
      <c r="D5" s="236"/>
      <c r="E5" s="236"/>
      <c r="F5" s="236"/>
      <c r="G5" s="236"/>
      <c r="H5" s="236"/>
      <c r="I5" s="236"/>
      <c r="J5" s="236"/>
      <c r="K5" s="236"/>
      <c r="L5" s="246"/>
    </row>
    <row r="6" spans="1:12" ht="18">
      <c r="A6" s="242"/>
      <c r="B6" s="242"/>
      <c r="C6" s="127" t="s">
        <v>39</v>
      </c>
      <c r="D6" s="127" t="s">
        <v>44</v>
      </c>
      <c r="E6" s="127" t="s">
        <v>46</v>
      </c>
      <c r="F6" s="127" t="s">
        <v>50</v>
      </c>
      <c r="G6" s="127" t="s">
        <v>70</v>
      </c>
      <c r="H6" s="127" t="s">
        <v>91</v>
      </c>
      <c r="I6" s="127" t="s">
        <v>124</v>
      </c>
      <c r="J6" s="127" t="s">
        <v>152</v>
      </c>
      <c r="K6" s="127" t="s">
        <v>172</v>
      </c>
      <c r="L6" s="127" t="s">
        <v>173</v>
      </c>
    </row>
    <row r="7" spans="1:12" ht="19.5">
      <c r="A7" s="242" t="s">
        <v>22</v>
      </c>
      <c r="B7" s="115" t="s">
        <v>9</v>
      </c>
      <c r="C7" s="116">
        <v>216.4</v>
      </c>
      <c r="D7" s="116">
        <v>233.05429999999998</v>
      </c>
      <c r="E7" s="116">
        <v>234.11382999999998</v>
      </c>
      <c r="F7" s="116">
        <v>234.55986999999999</v>
      </c>
      <c r="G7" s="116">
        <v>224.59</v>
      </c>
      <c r="H7" s="116">
        <v>262.13342417148635</v>
      </c>
      <c r="I7" s="117">
        <v>258.14100000000002</v>
      </c>
      <c r="J7" s="118">
        <v>259.101</v>
      </c>
      <c r="K7" s="118">
        <v>260.64499999999998</v>
      </c>
      <c r="L7" s="25">
        <v>261.67899999999997</v>
      </c>
    </row>
    <row r="8" spans="1:12" ht="19.5">
      <c r="A8" s="242"/>
      <c r="B8" s="115" t="s">
        <v>10</v>
      </c>
      <c r="C8" s="116">
        <v>184</v>
      </c>
      <c r="D8" s="116">
        <v>209.63276000000002</v>
      </c>
      <c r="E8" s="116">
        <v>211.13624999999999</v>
      </c>
      <c r="F8" s="116">
        <v>211.73230999999998</v>
      </c>
      <c r="G8" s="116">
        <v>245.86</v>
      </c>
      <c r="H8" s="116">
        <v>282.23167446626707</v>
      </c>
      <c r="I8" s="89">
        <v>278.32499999999999</v>
      </c>
      <c r="J8" s="119">
        <v>287.03792131149601</v>
      </c>
      <c r="K8" s="118">
        <v>287.34370000000001</v>
      </c>
      <c r="L8" s="25">
        <v>300.93084999999996</v>
      </c>
    </row>
    <row r="9" spans="1:12" ht="19.5">
      <c r="A9" s="242"/>
      <c r="B9" s="115" t="s">
        <v>11</v>
      </c>
      <c r="C9" s="119">
        <f t="shared" ref="C9:K9" si="0">C8/C7</f>
        <v>0.85027726432532347</v>
      </c>
      <c r="D9" s="119">
        <f t="shared" si="0"/>
        <v>0.89950178992621044</v>
      </c>
      <c r="E9" s="119">
        <f t="shared" si="0"/>
        <v>0.90185295759759265</v>
      </c>
      <c r="F9" s="119">
        <f t="shared" si="0"/>
        <v>0.90267917525704633</v>
      </c>
      <c r="G9" s="119">
        <f t="shared" si="0"/>
        <v>1.0947059085444588</v>
      </c>
      <c r="H9" s="119">
        <f t="shared" si="0"/>
        <v>1.0766718336599173</v>
      </c>
      <c r="I9" s="119">
        <f t="shared" si="0"/>
        <v>1.0781898264901739</v>
      </c>
      <c r="J9" s="119">
        <f t="shared" si="0"/>
        <v>1.1078225144306506</v>
      </c>
      <c r="K9" s="119">
        <f t="shared" si="0"/>
        <v>1.1024331945749968</v>
      </c>
      <c r="L9" s="18">
        <f>L8/L7</f>
        <v>1.1499999999999999</v>
      </c>
    </row>
    <row r="10" spans="1:12" ht="19.5">
      <c r="A10" s="242" t="s">
        <v>23</v>
      </c>
      <c r="B10" s="115" t="s">
        <v>9</v>
      </c>
      <c r="C10" s="116">
        <v>205.72</v>
      </c>
      <c r="D10" s="116">
        <v>197.03700000000001</v>
      </c>
      <c r="E10" s="116">
        <v>190.89599999999999</v>
      </c>
      <c r="F10" s="116">
        <v>202.3</v>
      </c>
      <c r="G10" s="116">
        <v>195.26</v>
      </c>
      <c r="H10" s="116">
        <v>193.99694845000951</v>
      </c>
      <c r="I10" s="117">
        <v>188.097900874636</v>
      </c>
      <c r="J10" s="118">
        <v>198.787735</v>
      </c>
      <c r="K10" s="120">
        <v>198.25345000000002</v>
      </c>
      <c r="L10" s="23">
        <v>198.54746</v>
      </c>
    </row>
    <row r="11" spans="1:12" ht="19.5">
      <c r="A11" s="242"/>
      <c r="B11" s="115" t="s">
        <v>10</v>
      </c>
      <c r="C11" s="116">
        <v>2817.51</v>
      </c>
      <c r="D11" s="116">
        <v>2586.2869999999998</v>
      </c>
      <c r="E11" s="116">
        <v>2551.739</v>
      </c>
      <c r="F11" s="116">
        <v>2755.8789999999999</v>
      </c>
      <c r="G11" s="116">
        <v>2881.29</v>
      </c>
      <c r="H11" s="116">
        <v>3112.946871300594</v>
      </c>
      <c r="I11" s="117">
        <v>3131.8300495626891</v>
      </c>
      <c r="J11" s="117">
        <v>3325.2308826200001</v>
      </c>
      <c r="K11" s="117">
        <v>3410.8290000000002</v>
      </c>
      <c r="L11" s="22">
        <v>3488.31916</v>
      </c>
    </row>
    <row r="12" spans="1:12" ht="19.5">
      <c r="A12" s="242"/>
      <c r="B12" s="115" t="s">
        <v>11</v>
      </c>
      <c r="C12" s="119">
        <f t="shared" ref="C12:K12" si="1">C11/C10</f>
        <v>13.695848726424266</v>
      </c>
      <c r="D12" s="119">
        <f t="shared" si="1"/>
        <v>13.125895136446452</v>
      </c>
      <c r="E12" s="119">
        <f t="shared" si="1"/>
        <v>13.367168510602633</v>
      </c>
      <c r="F12" s="119">
        <f t="shared" si="1"/>
        <v>13.62273356401384</v>
      </c>
      <c r="G12" s="119">
        <f t="shared" si="1"/>
        <v>14.756171258834375</v>
      </c>
      <c r="H12" s="119">
        <f t="shared" si="1"/>
        <v>16.046370296916088</v>
      </c>
      <c r="I12" s="119">
        <f t="shared" si="1"/>
        <v>16.649999999999999</v>
      </c>
      <c r="J12" s="119">
        <f t="shared" si="1"/>
        <v>16.727545502845032</v>
      </c>
      <c r="K12" s="119">
        <f t="shared" si="1"/>
        <v>17.204386607143533</v>
      </c>
      <c r="L12" s="18">
        <f>L11/L10</f>
        <v>17.569195596861324</v>
      </c>
    </row>
    <row r="13" spans="1:12" ht="19.5">
      <c r="A13" s="250" t="s">
        <v>12</v>
      </c>
      <c r="B13" s="251"/>
      <c r="C13" s="121">
        <f t="shared" ref="C13:L13" si="2">C7+C10</f>
        <v>422.12</v>
      </c>
      <c r="D13" s="121">
        <f>D7+D10</f>
        <v>430.09129999999999</v>
      </c>
      <c r="E13" s="121">
        <f t="shared" si="2"/>
        <v>425.00982999999997</v>
      </c>
      <c r="F13" s="121">
        <f t="shared" si="2"/>
        <v>436.85987</v>
      </c>
      <c r="G13" s="121">
        <f t="shared" si="2"/>
        <v>419.85</v>
      </c>
      <c r="H13" s="121">
        <f t="shared" si="2"/>
        <v>456.13037262149589</v>
      </c>
      <c r="I13" s="121">
        <f t="shared" si="2"/>
        <v>446.23890087463599</v>
      </c>
      <c r="J13" s="121">
        <f t="shared" si="2"/>
        <v>457.888735</v>
      </c>
      <c r="K13" s="121">
        <f t="shared" si="2"/>
        <v>458.89845000000003</v>
      </c>
      <c r="L13" s="24">
        <f t="shared" si="2"/>
        <v>460.22645999999997</v>
      </c>
    </row>
    <row r="14" spans="1:12" ht="19.5">
      <c r="A14" s="250" t="s">
        <v>13</v>
      </c>
      <c r="B14" s="251"/>
      <c r="C14" s="121">
        <f t="shared" ref="C14:L14" si="3">C8+C11</f>
        <v>3001.51</v>
      </c>
      <c r="D14" s="121">
        <f t="shared" si="3"/>
        <v>2795.9197599999998</v>
      </c>
      <c r="E14" s="121">
        <f t="shared" si="3"/>
        <v>2762.8752500000001</v>
      </c>
      <c r="F14" s="121">
        <f t="shared" si="3"/>
        <v>2967.6113099999998</v>
      </c>
      <c r="G14" s="121">
        <f t="shared" si="3"/>
        <v>3127.15</v>
      </c>
      <c r="H14" s="121">
        <f t="shared" si="3"/>
        <v>3395.1785457668611</v>
      </c>
      <c r="I14" s="121">
        <f t="shared" si="3"/>
        <v>3410.1550495626889</v>
      </c>
      <c r="J14" s="121">
        <f t="shared" si="3"/>
        <v>3612.2688039314962</v>
      </c>
      <c r="K14" s="121">
        <f t="shared" si="3"/>
        <v>3698.1727000000001</v>
      </c>
      <c r="L14" s="24">
        <f t="shared" si="3"/>
        <v>3789.2500099999997</v>
      </c>
    </row>
    <row r="15" spans="1:12" ht="19.5">
      <c r="A15" s="250" t="s">
        <v>11</v>
      </c>
      <c r="B15" s="251"/>
      <c r="C15" s="121">
        <f t="shared" ref="C15:K15" si="4">C14/C13</f>
        <v>7.1105609779209704</v>
      </c>
      <c r="D15" s="121">
        <f t="shared" si="4"/>
        <v>6.5007586993738302</v>
      </c>
      <c r="E15" s="121">
        <f t="shared" si="4"/>
        <v>6.5007325830557852</v>
      </c>
      <c r="F15" s="121">
        <f t="shared" si="4"/>
        <v>6.7930508471744036</v>
      </c>
      <c r="G15" s="121">
        <f t="shared" si="4"/>
        <v>7.4482553292842679</v>
      </c>
      <c r="H15" s="121">
        <f t="shared" si="4"/>
        <v>7.4434388708954344</v>
      </c>
      <c r="I15" s="121">
        <f t="shared" si="4"/>
        <v>7.6419941042314461</v>
      </c>
      <c r="J15" s="121">
        <f t="shared" si="4"/>
        <v>7.8889663095369587</v>
      </c>
      <c r="K15" s="121">
        <f t="shared" si="4"/>
        <v>8.058804077459838</v>
      </c>
      <c r="L15" s="24">
        <f>L14/L13</f>
        <v>8.2334466601507437</v>
      </c>
    </row>
    <row r="16" spans="1:12" ht="19.5">
      <c r="A16" s="242" t="s">
        <v>178</v>
      </c>
      <c r="B16" s="115" t="s">
        <v>125</v>
      </c>
      <c r="C16" s="122" t="s">
        <v>69</v>
      </c>
      <c r="D16" s="122" t="s">
        <v>69</v>
      </c>
      <c r="E16" s="123">
        <v>225</v>
      </c>
      <c r="F16" s="123">
        <v>232</v>
      </c>
      <c r="G16" s="123">
        <v>240</v>
      </c>
      <c r="H16" s="123">
        <v>242</v>
      </c>
      <c r="I16" s="124">
        <v>242.55500000000001</v>
      </c>
      <c r="J16" s="119">
        <v>244.68</v>
      </c>
      <c r="K16" s="119">
        <v>248.995</v>
      </c>
      <c r="L16" s="18">
        <v>249.01</v>
      </c>
    </row>
    <row r="17" spans="1:30" ht="19.5">
      <c r="A17" s="242"/>
      <c r="B17" s="115" t="s">
        <v>10</v>
      </c>
      <c r="C17" s="122" t="s">
        <v>69</v>
      </c>
      <c r="D17" s="122" t="s">
        <v>69</v>
      </c>
      <c r="E17" s="123">
        <v>3</v>
      </c>
      <c r="F17" s="123">
        <v>3.5</v>
      </c>
      <c r="G17" s="123">
        <v>3.95</v>
      </c>
      <c r="H17" s="123">
        <v>3.98</v>
      </c>
      <c r="I17" s="124">
        <v>3.7949999999999999</v>
      </c>
      <c r="J17" s="119">
        <v>4.0616880000000002</v>
      </c>
      <c r="K17" s="119">
        <v>4.0999999999999996</v>
      </c>
      <c r="L17" s="18">
        <v>4.3</v>
      </c>
    </row>
    <row r="18" spans="1:30" ht="19.5">
      <c r="A18" s="242"/>
      <c r="B18" s="115" t="s">
        <v>11</v>
      </c>
      <c r="C18" s="122" t="s">
        <v>69</v>
      </c>
      <c r="D18" s="122" t="s">
        <v>69</v>
      </c>
      <c r="E18" s="125">
        <f t="shared" ref="E18:K18" si="5">E17/E16</f>
        <v>1.3333333333333334E-2</v>
      </c>
      <c r="F18" s="125">
        <f t="shared" si="5"/>
        <v>1.5086206896551725E-2</v>
      </c>
      <c r="G18" s="125">
        <f t="shared" si="5"/>
        <v>1.6458333333333335E-2</v>
      </c>
      <c r="H18" s="125">
        <f t="shared" si="5"/>
        <v>1.6446280991735538E-2</v>
      </c>
      <c r="I18" s="125">
        <f t="shared" si="5"/>
        <v>1.5645935973284408E-2</v>
      </c>
      <c r="J18" s="125">
        <f t="shared" si="5"/>
        <v>1.66E-2</v>
      </c>
      <c r="K18" s="125">
        <f t="shared" si="5"/>
        <v>1.6466194100283136E-2</v>
      </c>
      <c r="L18" s="33">
        <f>L17/L16</f>
        <v>1.7268382795871652E-2</v>
      </c>
    </row>
    <row r="19" spans="1:30" ht="18">
      <c r="A19" s="248" t="s">
        <v>175</v>
      </c>
      <c r="B19" s="249"/>
      <c r="C19" s="249"/>
      <c r="D19" s="249"/>
      <c r="E19" s="249"/>
      <c r="F19" s="249"/>
      <c r="G19" s="249"/>
      <c r="H19" s="249"/>
      <c r="I19" s="249"/>
      <c r="J19" s="249"/>
      <c r="K19" s="247" t="s">
        <v>212</v>
      </c>
      <c r="L19" s="247"/>
      <c r="M19" s="19"/>
      <c r="N19" s="19"/>
      <c r="O19" s="19"/>
      <c r="P19" s="19"/>
      <c r="Q19" s="19"/>
      <c r="R19" s="19"/>
      <c r="S19" s="19"/>
      <c r="T19" s="19"/>
      <c r="U19" s="19"/>
      <c r="V19" s="19"/>
      <c r="W19" s="19"/>
      <c r="X19" s="19"/>
      <c r="Y19" s="19"/>
      <c r="Z19" s="19"/>
      <c r="AA19" s="19"/>
      <c r="AB19" s="19"/>
      <c r="AC19" s="19"/>
      <c r="AD19" s="19"/>
    </row>
    <row r="20" spans="1:30" ht="19.5" customHeight="1">
      <c r="A20" s="138"/>
      <c r="B20" s="79"/>
      <c r="C20" s="79"/>
      <c r="D20" s="79"/>
      <c r="E20" s="126"/>
      <c r="F20" s="79"/>
      <c r="G20" s="79"/>
      <c r="H20" s="79"/>
      <c r="I20" s="79"/>
      <c r="J20" s="79"/>
      <c r="K20" s="79"/>
      <c r="L20" s="5"/>
    </row>
    <row r="21" spans="1:30">
      <c r="A21" s="138"/>
      <c r="B21" s="79"/>
      <c r="C21" s="79"/>
      <c r="D21" s="79"/>
      <c r="E21" s="126"/>
      <c r="F21" s="79"/>
      <c r="G21" s="79"/>
      <c r="H21" s="79"/>
      <c r="I21" s="79"/>
      <c r="J21" s="79"/>
      <c r="K21" s="79"/>
      <c r="L21" s="5"/>
    </row>
    <row r="22" spans="1:30">
      <c r="A22" s="138"/>
      <c r="B22" s="79"/>
      <c r="C22" s="79"/>
      <c r="D22" s="79"/>
      <c r="E22" s="126"/>
      <c r="F22" s="79"/>
      <c r="G22" s="79"/>
      <c r="H22" s="79"/>
      <c r="I22" s="79"/>
      <c r="J22" s="79"/>
      <c r="K22" s="79"/>
      <c r="L22" s="5"/>
    </row>
    <row r="23" spans="1:30">
      <c r="A23" s="138"/>
      <c r="B23" s="79"/>
      <c r="C23" s="79"/>
      <c r="D23" s="79"/>
      <c r="E23" s="126"/>
      <c r="F23" s="79"/>
      <c r="G23" s="79"/>
      <c r="H23" s="79"/>
      <c r="I23" s="79"/>
      <c r="J23" s="79"/>
      <c r="K23" s="79"/>
      <c r="L23" s="5"/>
    </row>
    <row r="24" spans="1:30">
      <c r="A24" s="79"/>
      <c r="B24" s="79"/>
      <c r="C24" s="79"/>
      <c r="D24" s="79"/>
      <c r="E24" s="126"/>
      <c r="F24" s="79"/>
      <c r="G24" s="79"/>
      <c r="H24" s="79"/>
      <c r="I24" s="79"/>
      <c r="J24" s="79"/>
      <c r="K24" s="79"/>
      <c r="L24" s="5"/>
    </row>
    <row r="25" spans="1:30">
      <c r="A25" s="79"/>
      <c r="B25" s="79"/>
      <c r="C25" s="79"/>
      <c r="D25" s="79"/>
      <c r="E25" s="126"/>
      <c r="F25" s="79"/>
      <c r="G25" s="79"/>
      <c r="H25" s="79"/>
      <c r="I25" s="79"/>
      <c r="J25" s="79"/>
      <c r="K25" s="79"/>
      <c r="L25" s="5"/>
    </row>
    <row r="26" spans="1:30">
      <c r="A26" s="79"/>
      <c r="B26" s="79"/>
      <c r="C26" s="79"/>
      <c r="D26" s="79"/>
      <c r="E26" s="126"/>
      <c r="F26" s="79"/>
      <c r="G26" s="79"/>
      <c r="H26" s="79"/>
      <c r="I26" s="79"/>
      <c r="J26" s="79"/>
      <c r="K26" s="79"/>
      <c r="L26" s="5"/>
    </row>
    <row r="27" spans="1:30">
      <c r="A27" s="244"/>
      <c r="B27" s="244"/>
      <c r="C27" s="244"/>
      <c r="D27" s="244"/>
      <c r="E27" s="244"/>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row>
    <row r="28" spans="1:30" s="56" customFormat="1">
      <c r="A28" s="5"/>
      <c r="B28" s="5"/>
      <c r="C28" s="5"/>
      <c r="D28" s="5"/>
      <c r="E28" s="10"/>
      <c r="F28" s="5"/>
      <c r="G28" s="5"/>
      <c r="H28" s="5"/>
      <c r="I28" s="5"/>
      <c r="J28" s="5"/>
      <c r="K28" s="5"/>
      <c r="L28" s="5"/>
      <c r="M28" s="5"/>
      <c r="N28" s="5"/>
      <c r="O28" s="5"/>
      <c r="P28" s="5"/>
      <c r="Q28" s="5"/>
      <c r="R28" s="5"/>
      <c r="S28" s="5"/>
      <c r="T28" s="5"/>
      <c r="U28" s="5"/>
      <c r="V28" s="5"/>
      <c r="W28" s="5"/>
      <c r="X28" s="5"/>
      <c r="Y28" s="5"/>
      <c r="Z28" s="5"/>
      <c r="AA28" s="5"/>
      <c r="AB28" s="5"/>
      <c r="AC28" s="5"/>
      <c r="AD28" s="5"/>
    </row>
  </sheetData>
  <mergeCells count="15">
    <mergeCell ref="A27:E27"/>
    <mergeCell ref="A1:L1"/>
    <mergeCell ref="A5:B6"/>
    <mergeCell ref="C5:L5"/>
    <mergeCell ref="K19:L19"/>
    <mergeCell ref="A19:J19"/>
    <mergeCell ref="H2:L2"/>
    <mergeCell ref="H3:L3"/>
    <mergeCell ref="H4:L4"/>
    <mergeCell ref="A7:A9"/>
    <mergeCell ref="A10:A12"/>
    <mergeCell ref="A16:A18"/>
    <mergeCell ref="A15:B15"/>
    <mergeCell ref="A13:B13"/>
    <mergeCell ref="A14:B14"/>
  </mergeCells>
  <printOptions horizontalCentered="1"/>
  <pageMargins left="0.6" right="0.6" top="0.77" bottom="0.77" header="0.25" footer="0.25"/>
  <pageSetup paperSize="138" scale="9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view="pageBreakPreview" zoomScale="96" zoomScaleNormal="100" zoomScaleSheetLayoutView="96" workbookViewId="0">
      <selection sqref="A1:L1"/>
    </sheetView>
  </sheetViews>
  <sheetFormatPr defaultColWidth="9.140625" defaultRowHeight="15"/>
  <cols>
    <col min="1" max="1" width="24" style="1" bestFit="1" customWidth="1"/>
    <col min="2" max="2" width="10.7109375" style="1" customWidth="1"/>
    <col min="3" max="7" width="12.42578125" style="1" customWidth="1"/>
    <col min="8" max="18" width="16.28515625" style="1" customWidth="1"/>
    <col min="19" max="16384" width="9.140625" style="1"/>
  </cols>
  <sheetData>
    <row r="1" spans="1:13" ht="30.75">
      <c r="A1" s="245" t="s">
        <v>163</v>
      </c>
      <c r="B1" s="245"/>
      <c r="C1" s="245"/>
      <c r="D1" s="245"/>
      <c r="E1" s="245"/>
      <c r="F1" s="245"/>
      <c r="G1" s="245"/>
      <c r="H1" s="245"/>
      <c r="I1" s="245"/>
      <c r="J1" s="245"/>
      <c r="K1" s="245"/>
      <c r="L1" s="245"/>
    </row>
    <row r="2" spans="1:13" s="82" customFormat="1" ht="18">
      <c r="A2" s="81"/>
      <c r="B2" s="81"/>
      <c r="C2" s="50"/>
      <c r="D2" s="50"/>
      <c r="E2" s="63"/>
      <c r="F2" s="235" t="s">
        <v>38</v>
      </c>
      <c r="G2" s="235"/>
      <c r="H2" s="235"/>
      <c r="I2" s="235"/>
      <c r="J2" s="235"/>
      <c r="K2" s="235"/>
    </row>
    <row r="3" spans="1:13" s="71" customFormat="1" ht="21.75" customHeight="1">
      <c r="A3" s="258" t="s">
        <v>25</v>
      </c>
      <c r="B3" s="260" t="s">
        <v>4</v>
      </c>
      <c r="C3" s="260"/>
      <c r="D3" s="260"/>
      <c r="E3" s="260"/>
      <c r="F3" s="260"/>
      <c r="G3" s="260"/>
      <c r="H3" s="260"/>
      <c r="I3" s="260"/>
      <c r="J3" s="260"/>
      <c r="K3" s="261"/>
    </row>
    <row r="4" spans="1:13" s="71" customFormat="1" ht="24.75" customHeight="1">
      <c r="A4" s="259"/>
      <c r="B4" s="157" t="s">
        <v>39</v>
      </c>
      <c r="C4" s="157" t="s">
        <v>44</v>
      </c>
      <c r="D4" s="157" t="s">
        <v>45</v>
      </c>
      <c r="E4" s="157" t="s">
        <v>50</v>
      </c>
      <c r="F4" s="157" t="s">
        <v>70</v>
      </c>
      <c r="G4" s="157" t="s">
        <v>91</v>
      </c>
      <c r="H4" s="157" t="s">
        <v>124</v>
      </c>
      <c r="I4" s="157" t="s">
        <v>129</v>
      </c>
      <c r="J4" s="158" t="s">
        <v>157</v>
      </c>
      <c r="K4" s="159" t="s">
        <v>183</v>
      </c>
    </row>
    <row r="5" spans="1:13" ht="18">
      <c r="A5" s="150" t="s">
        <v>26</v>
      </c>
      <c r="B5" s="112">
        <v>281.75119999999998</v>
      </c>
      <c r="C5" s="112">
        <v>353.85399999999998</v>
      </c>
      <c r="D5" s="112">
        <v>351.89499999999998</v>
      </c>
      <c r="E5" s="112">
        <v>353.14800000000002</v>
      </c>
      <c r="F5" s="112">
        <v>368.74</v>
      </c>
      <c r="G5" s="112">
        <v>381.98700000000002</v>
      </c>
      <c r="H5" s="112">
        <v>404.21</v>
      </c>
      <c r="I5" s="112">
        <v>397.14</v>
      </c>
      <c r="J5" s="112">
        <v>408.37124626227302</v>
      </c>
      <c r="K5" s="112">
        <v>422.98003</v>
      </c>
      <c r="L5" s="98"/>
    </row>
    <row r="6" spans="1:13" ht="18">
      <c r="A6" s="150" t="s">
        <v>27</v>
      </c>
      <c r="B6" s="112">
        <v>965.04399999999998</v>
      </c>
      <c r="C6" s="112">
        <v>991.97799999999995</v>
      </c>
      <c r="D6" s="112">
        <v>992.55100000000004</v>
      </c>
      <c r="E6" s="112">
        <v>1025.28</v>
      </c>
      <c r="F6" s="112">
        <v>1010.22</v>
      </c>
      <c r="G6" s="112">
        <v>1178.351634835368</v>
      </c>
      <c r="H6" s="112">
        <v>1249.7639999999999</v>
      </c>
      <c r="I6" s="112">
        <v>1360.8274235701001</v>
      </c>
      <c r="J6" s="156">
        <v>1416.75</v>
      </c>
      <c r="K6" s="112">
        <v>1447.0916000000002</v>
      </c>
      <c r="L6" s="66"/>
    </row>
    <row r="7" spans="1:13" ht="18">
      <c r="A7" s="150" t="s">
        <v>28</v>
      </c>
      <c r="B7" s="112">
        <v>3472.06</v>
      </c>
      <c r="C7" s="112">
        <v>3580.085</v>
      </c>
      <c r="D7" s="112">
        <v>3819.8090000000002</v>
      </c>
      <c r="E7" s="112">
        <v>4163.59</v>
      </c>
      <c r="F7" s="112">
        <v>4099.3500000000004</v>
      </c>
      <c r="G7" s="112">
        <v>4271.2703213538834</v>
      </c>
      <c r="H7" s="112">
        <v>3962.38</v>
      </c>
      <c r="I7" s="112">
        <v>3993.16733939305</v>
      </c>
      <c r="J7" s="112">
        <v>4153.1570000000002</v>
      </c>
      <c r="K7" s="112">
        <v>4332.1863333333304</v>
      </c>
      <c r="L7" s="71"/>
      <c r="M7" s="2"/>
    </row>
    <row r="8" spans="1:13" s="59" customFormat="1" ht="19.5" customHeight="1">
      <c r="A8" s="253" t="s">
        <v>175</v>
      </c>
      <c r="B8" s="253"/>
      <c r="C8" s="253"/>
      <c r="D8" s="253"/>
      <c r="E8" s="154"/>
      <c r="F8" s="154"/>
      <c r="G8" s="154"/>
      <c r="H8" s="154"/>
      <c r="I8" s="154"/>
      <c r="J8" s="262" t="s">
        <v>213</v>
      </c>
      <c r="K8" s="262"/>
      <c r="L8" s="55"/>
    </row>
    <row r="9" spans="1:13" ht="30.75" customHeight="1">
      <c r="A9" s="245" t="s">
        <v>164</v>
      </c>
      <c r="B9" s="245"/>
      <c r="C9" s="245"/>
      <c r="D9" s="245"/>
      <c r="E9" s="245"/>
      <c r="F9" s="245"/>
      <c r="G9" s="245"/>
      <c r="H9" s="245"/>
      <c r="I9" s="245"/>
      <c r="J9" s="245"/>
      <c r="K9" s="245"/>
      <c r="L9" s="245"/>
    </row>
    <row r="10" spans="1:13" ht="23.25" customHeight="1">
      <c r="A10" s="155"/>
      <c r="B10" s="81"/>
      <c r="C10" s="50"/>
      <c r="D10" s="50"/>
      <c r="E10" s="66"/>
      <c r="F10" s="235" t="s">
        <v>38</v>
      </c>
      <c r="G10" s="235"/>
      <c r="H10" s="235"/>
      <c r="I10" s="235"/>
      <c r="J10" s="235"/>
      <c r="K10" s="235"/>
      <c r="L10" s="235"/>
    </row>
    <row r="11" spans="1:13" ht="21.75" customHeight="1">
      <c r="A11" s="256" t="s">
        <v>32</v>
      </c>
      <c r="B11" s="260" t="s">
        <v>4</v>
      </c>
      <c r="C11" s="260"/>
      <c r="D11" s="260"/>
      <c r="E11" s="260"/>
      <c r="F11" s="260"/>
      <c r="G11" s="260"/>
      <c r="H11" s="260"/>
      <c r="I11" s="260"/>
      <c r="J11" s="261"/>
      <c r="K11" s="255" t="s">
        <v>107</v>
      </c>
      <c r="L11" s="255"/>
    </row>
    <row r="12" spans="1:13" ht="22.5" customHeight="1">
      <c r="A12" s="257"/>
      <c r="B12" s="159" t="s">
        <v>39</v>
      </c>
      <c r="C12" s="159" t="s">
        <v>262</v>
      </c>
      <c r="D12" s="159" t="s">
        <v>45</v>
      </c>
      <c r="E12" s="159" t="s">
        <v>50</v>
      </c>
      <c r="F12" s="161" t="s">
        <v>70</v>
      </c>
      <c r="G12" s="161" t="s">
        <v>91</v>
      </c>
      <c r="H12" s="157" t="s">
        <v>124</v>
      </c>
      <c r="I12" s="157" t="s">
        <v>129</v>
      </c>
      <c r="J12" s="157" t="s">
        <v>157</v>
      </c>
      <c r="K12" s="157" t="s">
        <v>157</v>
      </c>
      <c r="L12" s="157" t="s">
        <v>179</v>
      </c>
    </row>
    <row r="13" spans="1:13" ht="19.5" customHeight="1">
      <c r="A13" s="143" t="s">
        <v>29</v>
      </c>
      <c r="B13" s="112">
        <v>298.24400000000003</v>
      </c>
      <c r="C13" s="113">
        <v>300.90100000000001</v>
      </c>
      <c r="D13" s="112">
        <v>317.85000000000002</v>
      </c>
      <c r="E13" s="112">
        <v>232.54</v>
      </c>
      <c r="F13" s="113">
        <v>347</v>
      </c>
      <c r="G13" s="113">
        <v>357.08156049545858</v>
      </c>
      <c r="H13" s="112">
        <v>552.16</v>
      </c>
      <c r="I13" s="112">
        <v>520.74189999999999</v>
      </c>
      <c r="J13" s="112">
        <v>512.78800000000001</v>
      </c>
      <c r="K13" s="112">
        <v>381.46858623333299</v>
      </c>
      <c r="L13" s="112">
        <v>338.709</v>
      </c>
    </row>
    <row r="14" spans="1:13" ht="19.5" customHeight="1">
      <c r="A14" s="151" t="s">
        <v>30</v>
      </c>
      <c r="B14" s="113">
        <v>1700</v>
      </c>
      <c r="C14" s="112">
        <v>1724.82</v>
      </c>
      <c r="D14" s="112">
        <v>1853.88</v>
      </c>
      <c r="E14" s="112">
        <v>1911.24</v>
      </c>
      <c r="F14" s="113">
        <v>2085</v>
      </c>
      <c r="G14" s="113">
        <v>2168.4342512128551</v>
      </c>
      <c r="H14" s="112">
        <v>2301</v>
      </c>
      <c r="I14" s="112">
        <v>2479.8992526345</v>
      </c>
      <c r="J14" s="112">
        <v>2566.614</v>
      </c>
      <c r="K14" s="112">
        <v>1739.6625273951699</v>
      </c>
      <c r="L14" s="112">
        <v>1770.9269999999999</v>
      </c>
    </row>
    <row r="15" spans="1:13" ht="18">
      <c r="A15" s="143" t="s">
        <v>47</v>
      </c>
      <c r="B15" s="112">
        <v>872.92</v>
      </c>
      <c r="C15" s="113">
        <v>899.5</v>
      </c>
      <c r="D15" s="112">
        <v>1208.72</v>
      </c>
      <c r="E15" s="113">
        <v>1352.3</v>
      </c>
      <c r="F15" s="113">
        <v>1512.3</v>
      </c>
      <c r="G15" s="113">
        <v>1549.6890000000001</v>
      </c>
      <c r="H15" s="112">
        <v>1620</v>
      </c>
      <c r="I15" s="112">
        <v>1493.55</v>
      </c>
      <c r="J15" s="112">
        <v>1330.6020000000001</v>
      </c>
      <c r="K15" s="112">
        <v>1083.2</v>
      </c>
      <c r="L15" s="112">
        <v>792.84900000000005</v>
      </c>
    </row>
    <row r="16" spans="1:13" s="3" customFormat="1" ht="18">
      <c r="A16" s="143" t="s">
        <v>31</v>
      </c>
      <c r="B16" s="112">
        <v>65.77</v>
      </c>
      <c r="C16" s="113">
        <v>69.400000000000006</v>
      </c>
      <c r="D16" s="112">
        <v>77</v>
      </c>
      <c r="E16" s="112">
        <v>83.89837</v>
      </c>
      <c r="F16" s="113">
        <v>86.543999999999997</v>
      </c>
      <c r="G16" s="113">
        <v>91.831999999999994</v>
      </c>
      <c r="H16" s="83">
        <v>99.43</v>
      </c>
      <c r="I16" s="114">
        <v>104.62</v>
      </c>
      <c r="J16" s="114">
        <v>108.38500000000001</v>
      </c>
      <c r="K16" s="112">
        <v>69.7</v>
      </c>
      <c r="L16" s="112">
        <v>102.321</v>
      </c>
    </row>
    <row r="17" spans="1:12" s="59" customFormat="1" ht="12.75">
      <c r="A17" s="254" t="s">
        <v>175</v>
      </c>
      <c r="B17" s="254"/>
      <c r="C17" s="152"/>
      <c r="D17" s="152"/>
      <c r="E17" s="153"/>
      <c r="F17" s="55"/>
      <c r="G17" s="55"/>
      <c r="H17" s="55"/>
      <c r="I17" s="55"/>
      <c r="J17" s="55"/>
    </row>
    <row r="18" spans="1:12">
      <c r="A18" s="138"/>
      <c r="B18" s="71"/>
      <c r="C18" s="71"/>
      <c r="D18" s="71"/>
      <c r="E18" s="71"/>
      <c r="F18" s="71"/>
      <c r="G18" s="71"/>
      <c r="H18" s="71"/>
      <c r="I18" s="71"/>
      <c r="J18" s="71"/>
      <c r="K18" s="71"/>
      <c r="L18" s="71"/>
    </row>
    <row r="19" spans="1:12">
      <c r="A19" s="138"/>
      <c r="B19" s="71"/>
      <c r="C19" s="71"/>
      <c r="D19" s="71"/>
      <c r="E19" s="71"/>
      <c r="F19" s="71"/>
      <c r="G19" s="71"/>
      <c r="H19" s="71"/>
      <c r="I19" s="71"/>
      <c r="J19" s="71"/>
      <c r="K19" s="71"/>
      <c r="L19" s="71"/>
    </row>
    <row r="20" spans="1:12">
      <c r="A20" s="138"/>
      <c r="B20" s="71"/>
      <c r="C20" s="71"/>
      <c r="D20" s="71"/>
      <c r="E20" s="71"/>
      <c r="F20" s="71"/>
      <c r="G20" s="71"/>
      <c r="H20" s="71"/>
      <c r="I20" s="71"/>
      <c r="J20" s="71"/>
      <c r="K20" s="71"/>
      <c r="L20" s="71"/>
    </row>
    <row r="21" spans="1:12">
      <c r="A21" s="138"/>
      <c r="B21" s="71"/>
      <c r="C21" s="71"/>
      <c r="D21" s="71"/>
      <c r="E21" s="71"/>
      <c r="F21" s="71"/>
      <c r="G21" s="71"/>
      <c r="H21" s="71"/>
      <c r="I21" s="71"/>
      <c r="J21" s="71"/>
      <c r="K21" s="71"/>
      <c r="L21" s="71"/>
    </row>
    <row r="22" spans="1:12">
      <c r="A22" s="138"/>
      <c r="B22" s="71"/>
      <c r="C22" s="71"/>
      <c r="D22" s="71"/>
      <c r="E22" s="71"/>
      <c r="F22" s="71"/>
      <c r="G22" s="71"/>
      <c r="H22" s="71"/>
      <c r="I22" s="71"/>
      <c r="J22" s="71"/>
      <c r="K22" s="71"/>
      <c r="L22" s="71"/>
    </row>
    <row r="23" spans="1:12">
      <c r="A23" s="71"/>
      <c r="B23" s="71"/>
      <c r="C23" s="71"/>
      <c r="D23" s="71"/>
      <c r="E23" s="71"/>
      <c r="F23" s="71"/>
      <c r="G23" s="71"/>
      <c r="H23" s="71"/>
      <c r="I23" s="71"/>
      <c r="J23" s="71"/>
      <c r="K23" s="71"/>
      <c r="L23" s="71"/>
    </row>
    <row r="24" spans="1:12">
      <c r="A24" s="71"/>
      <c r="B24" s="71"/>
      <c r="C24" s="71"/>
      <c r="D24" s="71"/>
      <c r="E24" s="71"/>
      <c r="F24" s="71"/>
      <c r="G24" s="71"/>
      <c r="H24" s="71"/>
      <c r="I24" s="71"/>
      <c r="J24" s="71"/>
      <c r="K24" s="71"/>
      <c r="L24" s="71"/>
    </row>
    <row r="25" spans="1:12">
      <c r="A25" s="71"/>
      <c r="B25" s="71"/>
      <c r="C25" s="71"/>
      <c r="D25" s="71"/>
      <c r="E25" s="71"/>
      <c r="F25" s="71"/>
      <c r="G25" s="71"/>
      <c r="H25" s="71"/>
      <c r="I25" s="71"/>
      <c r="J25" s="71"/>
      <c r="K25" s="71"/>
      <c r="L25" s="71"/>
    </row>
    <row r="26" spans="1:12" s="59" customFormat="1" ht="8.25">
      <c r="A26" s="252"/>
      <c r="B26" s="252"/>
      <c r="C26" s="252"/>
      <c r="D26" s="252"/>
      <c r="E26" s="252"/>
      <c r="F26" s="252"/>
    </row>
  </sheetData>
  <mergeCells count="13">
    <mergeCell ref="A26:F26"/>
    <mergeCell ref="A8:D8"/>
    <mergeCell ref="A17:B17"/>
    <mergeCell ref="A1:L1"/>
    <mergeCell ref="K11:L11"/>
    <mergeCell ref="F10:L10"/>
    <mergeCell ref="A11:A12"/>
    <mergeCell ref="A3:A4"/>
    <mergeCell ref="B11:J11"/>
    <mergeCell ref="F2:K2"/>
    <mergeCell ref="B3:K3"/>
    <mergeCell ref="J8:K8"/>
    <mergeCell ref="A9:L9"/>
  </mergeCells>
  <printOptions horizontalCentered="1"/>
  <pageMargins left="0.6" right="0.6" top="0.77" bottom="0.77" header="0.25" footer="0.25"/>
  <pageSetup paperSize="138"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view="pageBreakPreview" zoomScale="107" zoomScaleNormal="100" zoomScaleSheetLayoutView="86" workbookViewId="0">
      <selection sqref="A1:L1"/>
    </sheetView>
  </sheetViews>
  <sheetFormatPr defaultColWidth="9.140625" defaultRowHeight="15"/>
  <cols>
    <col min="1" max="1" width="35" style="1" customWidth="1"/>
    <col min="2" max="2" width="13.5703125" style="1" customWidth="1"/>
    <col min="3" max="10" width="14.7109375" style="1" customWidth="1"/>
    <col min="11" max="12" width="14.7109375" customWidth="1"/>
    <col min="13" max="14" width="14.7109375" style="1" customWidth="1"/>
    <col min="15" max="18" width="18.7109375" style="1" customWidth="1"/>
    <col min="19" max="16384" width="9.140625" style="1"/>
  </cols>
  <sheetData>
    <row r="1" spans="1:19" ht="30.75">
      <c r="A1" s="264" t="s">
        <v>165</v>
      </c>
      <c r="B1" s="264"/>
      <c r="C1" s="264"/>
      <c r="D1" s="264"/>
      <c r="E1" s="264"/>
      <c r="F1" s="264"/>
      <c r="G1" s="264"/>
      <c r="H1" s="264"/>
      <c r="I1" s="264"/>
      <c r="J1" s="264"/>
      <c r="K1" s="264"/>
      <c r="L1" s="264"/>
    </row>
    <row r="2" spans="1:19" s="71" customFormat="1" ht="23.1" customHeight="1">
      <c r="A2" s="241" t="s">
        <v>37</v>
      </c>
      <c r="B2" s="270" t="s">
        <v>4</v>
      </c>
      <c r="C2" s="271"/>
      <c r="D2" s="271"/>
      <c r="E2" s="271"/>
      <c r="F2" s="271"/>
      <c r="G2" s="271"/>
      <c r="H2" s="271"/>
      <c r="I2" s="271"/>
      <c r="J2" s="272"/>
      <c r="K2" s="267" t="s">
        <v>104</v>
      </c>
      <c r="L2" s="267"/>
    </row>
    <row r="3" spans="1:19" s="71" customFormat="1" ht="23.1" customHeight="1">
      <c r="A3" s="241"/>
      <c r="B3" s="127" t="s">
        <v>39</v>
      </c>
      <c r="C3" s="127" t="s">
        <v>44</v>
      </c>
      <c r="D3" s="137" t="s">
        <v>45</v>
      </c>
      <c r="E3" s="137" t="s">
        <v>48</v>
      </c>
      <c r="F3" s="137" t="s">
        <v>70</v>
      </c>
      <c r="G3" s="137" t="s">
        <v>91</v>
      </c>
      <c r="H3" s="137" t="s">
        <v>97</v>
      </c>
      <c r="I3" s="52" t="s">
        <v>129</v>
      </c>
      <c r="J3" s="52" t="s">
        <v>157</v>
      </c>
      <c r="K3" s="137" t="s">
        <v>157</v>
      </c>
      <c r="L3" s="137" t="s">
        <v>179</v>
      </c>
    </row>
    <row r="4" spans="1:19" ht="23.1" customHeight="1">
      <c r="A4" s="148" t="s">
        <v>40</v>
      </c>
      <c r="B4" s="162">
        <v>145632</v>
      </c>
      <c r="C4" s="162">
        <v>190163</v>
      </c>
      <c r="D4" s="162">
        <v>164803.79999999999</v>
      </c>
      <c r="E4" s="162">
        <v>205281.2</v>
      </c>
      <c r="F4" s="162">
        <v>214979.6</v>
      </c>
      <c r="G4" s="162">
        <v>215733.4</v>
      </c>
      <c r="H4" s="163">
        <v>222835.03</v>
      </c>
      <c r="I4" s="163">
        <v>223358.85</v>
      </c>
      <c r="J4" s="163">
        <v>143518.20000000001</v>
      </c>
      <c r="K4" s="163">
        <v>132064.6</v>
      </c>
      <c r="L4" s="163">
        <v>121357.4</v>
      </c>
      <c r="M4" s="128"/>
      <c r="N4" s="128"/>
      <c r="O4" s="128"/>
      <c r="P4" s="128"/>
    </row>
    <row r="5" spans="1:19" ht="23.1" customHeight="1">
      <c r="A5" s="148" t="s">
        <v>41</v>
      </c>
      <c r="B5" s="162">
        <v>82520</v>
      </c>
      <c r="C5" s="162">
        <v>101797</v>
      </c>
      <c r="D5" s="163">
        <v>87532.25</v>
      </c>
      <c r="E5" s="163">
        <v>111708.4</v>
      </c>
      <c r="F5" s="163">
        <v>120009.05</v>
      </c>
      <c r="G5" s="162">
        <v>122116.4</v>
      </c>
      <c r="H5" s="163">
        <v>160756.5</v>
      </c>
      <c r="I5" s="163">
        <v>140166.63</v>
      </c>
      <c r="J5" s="163">
        <v>77719.87</v>
      </c>
      <c r="K5" s="163">
        <v>47107.32</v>
      </c>
      <c r="L5" s="163">
        <v>50553.45</v>
      </c>
      <c r="M5" s="128"/>
      <c r="N5" s="128"/>
      <c r="O5" s="128"/>
      <c r="P5" s="128"/>
    </row>
    <row r="6" spans="1:19" ht="23.1" customHeight="1">
      <c r="A6" s="148" t="s">
        <v>42</v>
      </c>
      <c r="B6" s="162">
        <v>5046</v>
      </c>
      <c r="C6" s="162">
        <v>6717</v>
      </c>
      <c r="D6" s="163">
        <v>6577.85</v>
      </c>
      <c r="E6" s="162">
        <v>7987.8</v>
      </c>
      <c r="F6" s="162">
        <v>5156.3</v>
      </c>
      <c r="G6" s="162">
        <v>7377.2</v>
      </c>
      <c r="H6" s="163">
        <v>16949.5</v>
      </c>
      <c r="I6" s="163">
        <v>13097.2</v>
      </c>
      <c r="J6" s="163">
        <v>6633.85</v>
      </c>
      <c r="K6" s="163">
        <v>4564.3</v>
      </c>
      <c r="L6" s="163">
        <v>6121.05</v>
      </c>
      <c r="M6" s="71"/>
      <c r="N6" s="71"/>
      <c r="O6" s="71"/>
      <c r="P6" s="71"/>
    </row>
    <row r="7" spans="1:19" ht="23.1" customHeight="1">
      <c r="A7" s="149" t="s">
        <v>43</v>
      </c>
      <c r="B7" s="164">
        <f t="shared" ref="B7:I7" si="0">B6+B5+B4</f>
        <v>233198</v>
      </c>
      <c r="C7" s="164">
        <f t="shared" si="0"/>
        <v>298677</v>
      </c>
      <c r="D7" s="164">
        <f t="shared" si="0"/>
        <v>258913.9</v>
      </c>
      <c r="E7" s="164">
        <f t="shared" si="0"/>
        <v>324977.40000000002</v>
      </c>
      <c r="F7" s="164">
        <f t="shared" si="0"/>
        <v>340144.95</v>
      </c>
      <c r="G7" s="164">
        <f t="shared" si="0"/>
        <v>345227</v>
      </c>
      <c r="H7" s="164">
        <f t="shared" si="0"/>
        <v>400541.03</v>
      </c>
      <c r="I7" s="164">
        <f t="shared" si="0"/>
        <v>376622.68000000005</v>
      </c>
      <c r="J7" s="164">
        <f>J6+J5+J4</f>
        <v>227871.92</v>
      </c>
      <c r="K7" s="164">
        <f>K6+K5+K4</f>
        <v>183736.22</v>
      </c>
      <c r="L7" s="164">
        <f>L6+L5+L4</f>
        <v>178031.9</v>
      </c>
      <c r="M7" s="71"/>
      <c r="N7" s="71"/>
      <c r="O7" s="71"/>
      <c r="P7" s="71"/>
    </row>
    <row r="8" spans="1:19" customFormat="1" ht="23.25" customHeight="1">
      <c r="A8" s="265" t="s">
        <v>175</v>
      </c>
      <c r="B8" s="265"/>
      <c r="C8" s="265"/>
      <c r="D8" s="265"/>
      <c r="E8" s="265"/>
      <c r="F8" s="265"/>
      <c r="G8" s="265"/>
      <c r="H8" s="265"/>
      <c r="I8" s="265"/>
      <c r="J8" s="265"/>
      <c r="K8" s="265"/>
      <c r="L8" s="265"/>
      <c r="M8" s="66"/>
      <c r="N8" s="66"/>
      <c r="O8" s="66"/>
      <c r="P8" s="66"/>
    </row>
    <row r="9" spans="1:19" customFormat="1" ht="30.75">
      <c r="A9" s="269" t="s">
        <v>166</v>
      </c>
      <c r="B9" s="269"/>
      <c r="C9" s="269"/>
      <c r="D9" s="269"/>
      <c r="E9" s="269"/>
      <c r="F9" s="269"/>
      <c r="G9" s="269"/>
      <c r="H9" s="269"/>
      <c r="I9" s="269"/>
      <c r="J9" s="269"/>
      <c r="K9" s="269"/>
      <c r="L9" s="269"/>
      <c r="M9" s="66"/>
      <c r="N9" s="66"/>
      <c r="O9" s="66"/>
      <c r="P9" s="66"/>
    </row>
    <row r="10" spans="1:19" customFormat="1" ht="18">
      <c r="A10" s="72"/>
      <c r="B10" s="72"/>
      <c r="C10" s="72"/>
      <c r="D10" s="72"/>
      <c r="E10" s="72"/>
      <c r="F10" s="72"/>
      <c r="G10" s="268" t="s">
        <v>105</v>
      </c>
      <c r="H10" s="268"/>
      <c r="I10" s="268"/>
      <c r="J10" s="268"/>
      <c r="K10" s="268"/>
      <c r="L10" s="268"/>
      <c r="M10" s="66"/>
      <c r="N10" s="66"/>
      <c r="O10" s="66"/>
      <c r="P10" s="66"/>
    </row>
    <row r="11" spans="1:19" ht="21.95" customHeight="1">
      <c r="A11" s="256" t="s">
        <v>87</v>
      </c>
      <c r="B11" s="266" t="s">
        <v>315</v>
      </c>
      <c r="C11" s="266"/>
      <c r="D11" s="266"/>
      <c r="E11" s="266"/>
      <c r="F11" s="266"/>
      <c r="G11" s="266"/>
      <c r="H11" s="266"/>
      <c r="I11" s="266"/>
      <c r="J11" s="266"/>
      <c r="K11" s="267" t="s">
        <v>104</v>
      </c>
      <c r="L11" s="267"/>
      <c r="M11" s="4"/>
      <c r="N11" s="4"/>
      <c r="O11" s="4"/>
      <c r="P11" s="4"/>
      <c r="Q11" s="4"/>
      <c r="R11" s="4"/>
      <c r="S11" s="4"/>
    </row>
    <row r="12" spans="1:19" ht="21.95" customHeight="1">
      <c r="A12" s="256"/>
      <c r="B12" s="129" t="s">
        <v>39</v>
      </c>
      <c r="C12" s="129" t="s">
        <v>44</v>
      </c>
      <c r="D12" s="129" t="s">
        <v>45</v>
      </c>
      <c r="E12" s="160" t="s">
        <v>50</v>
      </c>
      <c r="F12" s="160" t="s">
        <v>90</v>
      </c>
      <c r="G12" s="52" t="s">
        <v>98</v>
      </c>
      <c r="H12" s="52" t="s">
        <v>99</v>
      </c>
      <c r="I12" s="52" t="s">
        <v>129</v>
      </c>
      <c r="J12" s="52" t="s">
        <v>157</v>
      </c>
      <c r="K12" s="137" t="s">
        <v>157</v>
      </c>
      <c r="L12" s="137" t="s">
        <v>179</v>
      </c>
      <c r="M12" s="71"/>
      <c r="N12" s="71"/>
      <c r="O12" s="71"/>
      <c r="P12" s="71"/>
    </row>
    <row r="13" spans="1:19" ht="21.95" customHeight="1">
      <c r="A13" s="143" t="s">
        <v>88</v>
      </c>
      <c r="B13" s="69">
        <f t="shared" ref="B13" si="1">B14+B15+B16</f>
        <v>19310</v>
      </c>
      <c r="C13" s="69">
        <f t="shared" ref="C13" si="2">C14+C15+C16</f>
        <v>18083</v>
      </c>
      <c r="D13" s="69">
        <f t="shared" ref="D13" si="3">D14+D15+D16</f>
        <v>23263</v>
      </c>
      <c r="E13" s="69">
        <f t="shared" ref="E13" si="4">E14+E15+E16</f>
        <v>41180</v>
      </c>
      <c r="F13" s="69">
        <f t="shared" ref="F13" si="5">F14+F15+F16</f>
        <v>39669</v>
      </c>
      <c r="G13" s="69">
        <f t="shared" ref="G13:K13" si="6">G14+G15+G16</f>
        <v>3705</v>
      </c>
      <c r="H13" s="69">
        <f t="shared" si="6"/>
        <v>5567</v>
      </c>
      <c r="I13" s="69">
        <f t="shared" si="6"/>
        <v>27129</v>
      </c>
      <c r="J13" s="69">
        <f t="shared" si="6"/>
        <v>21642</v>
      </c>
      <c r="K13" s="69">
        <f t="shared" si="6"/>
        <v>3005</v>
      </c>
      <c r="L13" s="69">
        <f>L14+L15+L16</f>
        <v>2200</v>
      </c>
      <c r="M13" s="71"/>
      <c r="N13" s="71"/>
      <c r="O13" s="71"/>
      <c r="P13" s="71"/>
    </row>
    <row r="14" spans="1:19" ht="21.95" customHeight="1">
      <c r="A14" s="143" t="s">
        <v>132</v>
      </c>
      <c r="B14" s="109">
        <v>3514</v>
      </c>
      <c r="C14" s="109">
        <v>1586</v>
      </c>
      <c r="D14" s="109">
        <v>4772</v>
      </c>
      <c r="E14" s="110">
        <v>4475</v>
      </c>
      <c r="F14" s="110">
        <v>4230</v>
      </c>
      <c r="G14" s="69">
        <v>3365</v>
      </c>
      <c r="H14" s="69">
        <v>5559</v>
      </c>
      <c r="I14" s="68">
        <v>12020</v>
      </c>
      <c r="J14" s="68">
        <v>3049</v>
      </c>
      <c r="K14" s="69">
        <v>2895</v>
      </c>
      <c r="L14" s="69">
        <v>1200</v>
      </c>
      <c r="M14" s="71"/>
      <c r="N14" s="71"/>
      <c r="O14" s="71"/>
      <c r="P14" s="71"/>
    </row>
    <row r="15" spans="1:19" ht="21.95" customHeight="1">
      <c r="A15" s="143" t="s">
        <v>133</v>
      </c>
      <c r="B15" s="109">
        <v>15135</v>
      </c>
      <c r="C15" s="109">
        <v>15939</v>
      </c>
      <c r="D15" s="109">
        <v>17463</v>
      </c>
      <c r="E15" s="110">
        <v>35272</v>
      </c>
      <c r="F15" s="110">
        <v>34739</v>
      </c>
      <c r="G15" s="69">
        <v>340</v>
      </c>
      <c r="H15" s="69">
        <v>8</v>
      </c>
      <c r="I15" s="68">
        <v>15109</v>
      </c>
      <c r="J15" s="68">
        <v>18593</v>
      </c>
      <c r="K15" s="69">
        <v>110</v>
      </c>
      <c r="L15" s="69">
        <v>1000</v>
      </c>
      <c r="M15" s="71"/>
      <c r="N15" s="71"/>
      <c r="O15" s="71"/>
      <c r="P15" s="71"/>
    </row>
    <row r="16" spans="1:19" ht="21.95" customHeight="1">
      <c r="A16" s="143" t="s">
        <v>134</v>
      </c>
      <c r="B16" s="109">
        <v>661</v>
      </c>
      <c r="C16" s="109">
        <v>558</v>
      </c>
      <c r="D16" s="109">
        <v>1028</v>
      </c>
      <c r="E16" s="110">
        <v>1433</v>
      </c>
      <c r="F16" s="110">
        <v>700</v>
      </c>
      <c r="G16" s="111">
        <v>0</v>
      </c>
      <c r="H16" s="111">
        <v>0</v>
      </c>
      <c r="I16" s="111">
        <v>0</v>
      </c>
      <c r="J16" s="111">
        <v>0</v>
      </c>
      <c r="K16" s="111">
        <v>0</v>
      </c>
      <c r="L16" s="111">
        <v>0</v>
      </c>
      <c r="M16" s="71"/>
      <c r="N16" s="71"/>
      <c r="O16" s="71"/>
      <c r="P16" s="71"/>
    </row>
    <row r="17" spans="1:16" customFormat="1" ht="21.95" customHeight="1">
      <c r="A17" s="253" t="s">
        <v>227</v>
      </c>
      <c r="B17" s="253"/>
      <c r="C17" s="253"/>
      <c r="D17" s="253"/>
      <c r="E17" s="253"/>
      <c r="F17" s="165"/>
      <c r="G17" s="165"/>
      <c r="H17" s="165"/>
      <c r="I17" s="165"/>
      <c r="J17" s="165"/>
      <c r="K17" s="165"/>
      <c r="L17" s="165"/>
      <c r="M17" s="66"/>
      <c r="N17" s="66"/>
      <c r="O17" s="66"/>
      <c r="P17" s="66"/>
    </row>
    <row r="18" spans="1:16" customFormat="1" ht="16.5">
      <c r="A18" s="263" t="s">
        <v>228</v>
      </c>
      <c r="B18" s="263"/>
      <c r="C18" s="263"/>
      <c r="D18" s="263"/>
      <c r="E18" s="263"/>
      <c r="F18" s="66"/>
      <c r="G18" s="66"/>
      <c r="H18" s="66"/>
      <c r="I18" s="66"/>
      <c r="J18" s="66"/>
      <c r="K18" s="66"/>
      <c r="L18" s="66"/>
      <c r="M18" s="66"/>
      <c r="N18" s="66"/>
      <c r="O18" s="66"/>
      <c r="P18" s="66"/>
    </row>
    <row r="19" spans="1:16">
      <c r="A19" s="138"/>
      <c r="B19" s="71"/>
      <c r="C19" s="71"/>
      <c r="D19" s="71"/>
      <c r="E19" s="71"/>
      <c r="F19" s="71"/>
      <c r="G19" s="71"/>
      <c r="H19" s="71"/>
      <c r="I19" s="66"/>
      <c r="J19" s="66"/>
      <c r="K19" s="71"/>
      <c r="L19" s="71"/>
      <c r="M19" s="71"/>
      <c r="N19" s="71"/>
      <c r="O19" s="71"/>
      <c r="P19" s="71"/>
    </row>
    <row r="20" spans="1:16">
      <c r="A20" s="138"/>
      <c r="B20" s="71"/>
      <c r="C20" s="71"/>
      <c r="D20" s="71"/>
      <c r="E20" s="71"/>
      <c r="F20" s="71"/>
      <c r="G20" s="71"/>
      <c r="H20" s="71"/>
      <c r="I20" s="66"/>
      <c r="J20" s="66"/>
      <c r="K20" s="71"/>
      <c r="L20" s="71"/>
      <c r="M20" s="71"/>
      <c r="N20" s="71"/>
      <c r="O20" s="71"/>
      <c r="P20" s="71"/>
    </row>
    <row r="21" spans="1:16">
      <c r="A21" s="138"/>
      <c r="B21" s="71"/>
      <c r="C21" s="71"/>
      <c r="D21" s="71"/>
      <c r="E21" s="71"/>
      <c r="F21" s="71"/>
      <c r="G21" s="71"/>
      <c r="H21" s="71"/>
      <c r="I21" s="66"/>
      <c r="J21" s="66"/>
      <c r="K21" s="71"/>
      <c r="L21" s="71"/>
      <c r="M21" s="71"/>
      <c r="N21" s="71"/>
      <c r="O21" s="71"/>
      <c r="P21" s="71"/>
    </row>
    <row r="22" spans="1:16">
      <c r="A22" s="138"/>
      <c r="B22" s="71"/>
      <c r="C22" s="71"/>
      <c r="D22" s="71"/>
      <c r="E22" s="71"/>
      <c r="F22" s="71"/>
      <c r="G22" s="71"/>
      <c r="H22" s="71"/>
      <c r="I22" s="66"/>
      <c r="J22" s="66"/>
      <c r="K22" s="71"/>
      <c r="L22" s="71"/>
      <c r="M22" s="71"/>
      <c r="N22" s="71"/>
      <c r="O22" s="71"/>
      <c r="P22" s="71"/>
    </row>
    <row r="23" spans="1:16">
      <c r="A23" s="138"/>
      <c r="B23" s="71"/>
      <c r="C23" s="71"/>
      <c r="D23" s="71"/>
      <c r="E23" s="71"/>
      <c r="F23" s="71"/>
      <c r="G23" s="71"/>
      <c r="H23" s="71"/>
      <c r="I23" s="66"/>
      <c r="J23" s="66"/>
      <c r="K23" s="71"/>
      <c r="L23" s="71"/>
      <c r="M23" s="71"/>
      <c r="N23" s="71"/>
      <c r="O23" s="71"/>
      <c r="P23" s="71"/>
    </row>
    <row r="24" spans="1:16">
      <c r="A24" s="71"/>
      <c r="B24" s="71"/>
      <c r="C24" s="71"/>
      <c r="D24" s="71"/>
      <c r="E24" s="71"/>
      <c r="F24" s="71"/>
      <c r="G24" s="71"/>
      <c r="H24" s="71"/>
      <c r="I24" s="66"/>
      <c r="J24" s="66"/>
      <c r="K24" s="71"/>
      <c r="L24" s="71"/>
      <c r="M24" s="71"/>
      <c r="N24" s="71"/>
      <c r="O24" s="71"/>
      <c r="P24" s="71"/>
    </row>
    <row r="25" spans="1:16">
      <c r="A25" s="71"/>
      <c r="B25" s="71"/>
      <c r="C25" s="71"/>
      <c r="D25" s="71"/>
      <c r="E25" s="71"/>
      <c r="F25" s="71"/>
      <c r="G25" s="71"/>
      <c r="H25" s="71"/>
      <c r="I25" s="66"/>
      <c r="J25" s="66"/>
      <c r="K25" s="71"/>
      <c r="L25" s="71"/>
      <c r="M25" s="71"/>
      <c r="N25" s="71"/>
      <c r="O25" s="71"/>
      <c r="P25" s="71"/>
    </row>
    <row r="26" spans="1:16">
      <c r="A26" s="71"/>
      <c r="B26" s="71"/>
      <c r="C26" s="71"/>
      <c r="D26" s="71"/>
      <c r="E26" s="71"/>
      <c r="F26" s="71"/>
      <c r="G26" s="71"/>
      <c r="H26" s="71"/>
      <c r="I26" s="66"/>
      <c r="J26" s="66"/>
      <c r="K26" s="71"/>
      <c r="L26" s="71"/>
      <c r="M26" s="71"/>
      <c r="N26" s="71"/>
      <c r="O26" s="71"/>
      <c r="P26" s="71"/>
    </row>
    <row r="27" spans="1:16" s="59" customFormat="1" ht="8.25">
      <c r="A27" s="252"/>
      <c r="B27" s="252"/>
      <c r="C27" s="252"/>
      <c r="D27" s="252"/>
      <c r="E27" s="252"/>
      <c r="F27" s="252"/>
      <c r="G27" s="252"/>
      <c r="H27" s="252"/>
      <c r="I27" s="252"/>
      <c r="J27" s="252"/>
    </row>
  </sheetData>
  <mergeCells count="13">
    <mergeCell ref="A27:J27"/>
    <mergeCell ref="A17:E17"/>
    <mergeCell ref="A18:E18"/>
    <mergeCell ref="A1:L1"/>
    <mergeCell ref="A8:L8"/>
    <mergeCell ref="B11:J11"/>
    <mergeCell ref="A11:A12"/>
    <mergeCell ref="K11:L11"/>
    <mergeCell ref="G10:L10"/>
    <mergeCell ref="A9:L9"/>
    <mergeCell ref="A2:A3"/>
    <mergeCell ref="K2:L2"/>
    <mergeCell ref="B2:J2"/>
  </mergeCells>
  <printOptions horizontalCentered="1"/>
  <pageMargins left="0.6" right="0.6" top="0.77" bottom="0.77" header="0.25" footer="0.25"/>
  <pageSetup paperSize="138" scale="6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view="pageBreakPreview" zoomScale="85" zoomScaleNormal="100" zoomScaleSheetLayoutView="85" workbookViewId="0">
      <selection sqref="A1:P1"/>
    </sheetView>
  </sheetViews>
  <sheetFormatPr defaultColWidth="9.140625" defaultRowHeight="15"/>
  <cols>
    <col min="1" max="1" width="18.28515625" style="5" customWidth="1"/>
    <col min="2" max="2" width="10.7109375" style="5" customWidth="1"/>
    <col min="3" max="3" width="12.7109375" style="5" customWidth="1"/>
    <col min="4" max="5" width="12.85546875" style="5" customWidth="1"/>
    <col min="6" max="6" width="11.5703125" style="5" customWidth="1"/>
    <col min="7" max="7" width="11.7109375" style="5" customWidth="1"/>
    <col min="8" max="8" width="11.85546875" style="5" customWidth="1"/>
    <col min="9" max="9" width="9.140625" style="5" customWidth="1"/>
    <col min="10" max="10" width="10.7109375" style="5" customWidth="1"/>
    <col min="11" max="12" width="12.7109375" style="5" customWidth="1"/>
    <col min="13" max="13" width="11.42578125" style="5" customWidth="1"/>
    <col min="14" max="15" width="12.7109375" style="5" customWidth="1"/>
    <col min="16" max="16" width="10.7109375" style="5" customWidth="1"/>
    <col min="17" max="25" width="12.7109375" style="5" customWidth="1"/>
    <col min="26" max="16384" width="9.140625" style="5"/>
  </cols>
  <sheetData>
    <row r="1" spans="1:16" ht="33.75" customHeight="1">
      <c r="A1" s="269" t="s">
        <v>167</v>
      </c>
      <c r="B1" s="269"/>
      <c r="C1" s="269"/>
      <c r="D1" s="269"/>
      <c r="E1" s="269"/>
      <c r="F1" s="269"/>
      <c r="G1" s="269"/>
      <c r="H1" s="269"/>
      <c r="I1" s="269"/>
      <c r="J1" s="269"/>
      <c r="K1" s="269"/>
      <c r="L1" s="269"/>
      <c r="M1" s="269"/>
      <c r="N1" s="269"/>
      <c r="O1" s="269"/>
      <c r="P1" s="269"/>
    </row>
    <row r="2" spans="1:16" s="79" customFormat="1" ht="18.75" customHeight="1">
      <c r="A2" s="78"/>
      <c r="B2" s="78"/>
      <c r="C2" s="78"/>
      <c r="D2" s="78"/>
      <c r="E2" s="78"/>
      <c r="F2" s="78"/>
      <c r="G2" s="78"/>
      <c r="H2" s="78"/>
      <c r="I2" s="78"/>
      <c r="J2" s="78"/>
      <c r="K2" s="274" t="s">
        <v>92</v>
      </c>
      <c r="L2" s="274"/>
      <c r="M2" s="274"/>
      <c r="N2" s="274"/>
      <c r="O2" s="274"/>
      <c r="P2" s="274"/>
    </row>
    <row r="3" spans="1:16" s="79" customFormat="1" ht="18.75" customHeight="1">
      <c r="A3" s="78"/>
      <c r="B3" s="78"/>
      <c r="C3" s="78"/>
      <c r="D3" s="78"/>
      <c r="E3" s="78"/>
      <c r="F3" s="78"/>
      <c r="G3" s="78"/>
      <c r="H3" s="78"/>
      <c r="I3" s="78"/>
      <c r="J3" s="78"/>
      <c r="K3" s="274" t="s">
        <v>93</v>
      </c>
      <c r="L3" s="274"/>
      <c r="M3" s="274"/>
      <c r="N3" s="274"/>
      <c r="O3" s="274"/>
      <c r="P3" s="274"/>
    </row>
    <row r="4" spans="1:16" s="79" customFormat="1" ht="19.5" customHeight="1">
      <c r="A4" s="80"/>
      <c r="B4" s="78"/>
      <c r="C4" s="78"/>
      <c r="D4" s="78"/>
      <c r="E4" s="78"/>
      <c r="F4" s="78"/>
      <c r="G4" s="78"/>
      <c r="H4" s="78"/>
      <c r="I4" s="78"/>
      <c r="J4" s="78"/>
      <c r="K4" s="275" t="s">
        <v>94</v>
      </c>
      <c r="L4" s="275"/>
      <c r="M4" s="275"/>
      <c r="N4" s="275"/>
      <c r="O4" s="275"/>
      <c r="P4" s="275"/>
    </row>
    <row r="5" spans="1:16" ht="22.5" customHeight="1">
      <c r="A5" s="277" t="s">
        <v>51</v>
      </c>
      <c r="B5" s="281" t="s">
        <v>315</v>
      </c>
      <c r="C5" s="281"/>
      <c r="D5" s="281"/>
      <c r="E5" s="281"/>
      <c r="F5" s="281"/>
      <c r="G5" s="281"/>
      <c r="H5" s="281"/>
      <c r="I5" s="281"/>
      <c r="J5" s="282"/>
      <c r="K5" s="282"/>
      <c r="L5" s="282"/>
      <c r="M5" s="282"/>
      <c r="N5" s="282"/>
      <c r="O5" s="282"/>
      <c r="P5" s="283"/>
    </row>
    <row r="6" spans="1:16" ht="18">
      <c r="A6" s="278"/>
      <c r="B6" s="276" t="s">
        <v>91</v>
      </c>
      <c r="C6" s="276"/>
      <c r="D6" s="276"/>
      <c r="E6" s="276" t="s">
        <v>97</v>
      </c>
      <c r="F6" s="276"/>
      <c r="G6" s="276"/>
      <c r="H6" s="276" t="s">
        <v>153</v>
      </c>
      <c r="I6" s="276"/>
      <c r="J6" s="280"/>
      <c r="K6" s="276" t="s">
        <v>181</v>
      </c>
      <c r="L6" s="276"/>
      <c r="M6" s="276"/>
      <c r="N6" s="276" t="s">
        <v>182</v>
      </c>
      <c r="O6" s="276"/>
      <c r="P6" s="276"/>
    </row>
    <row r="7" spans="1:16" s="166" customFormat="1" ht="22.5" customHeight="1">
      <c r="A7" s="279"/>
      <c r="B7" s="27" t="s">
        <v>9</v>
      </c>
      <c r="C7" s="27" t="s">
        <v>10</v>
      </c>
      <c r="D7" s="27" t="s">
        <v>11</v>
      </c>
      <c r="E7" s="27" t="s">
        <v>9</v>
      </c>
      <c r="F7" s="27" t="s">
        <v>10</v>
      </c>
      <c r="G7" s="27" t="s">
        <v>11</v>
      </c>
      <c r="H7" s="28" t="s">
        <v>9</v>
      </c>
      <c r="I7" s="28" t="s">
        <v>10</v>
      </c>
      <c r="J7" s="28" t="s">
        <v>11</v>
      </c>
      <c r="K7" s="28" t="s">
        <v>9</v>
      </c>
      <c r="L7" s="28" t="s">
        <v>10</v>
      </c>
      <c r="M7" s="28" t="s">
        <v>11</v>
      </c>
      <c r="N7" s="28" t="s">
        <v>9</v>
      </c>
      <c r="O7" s="28" t="s">
        <v>10</v>
      </c>
      <c r="P7" s="28" t="s">
        <v>11</v>
      </c>
    </row>
    <row r="8" spans="1:16" ht="22.5" customHeight="1">
      <c r="A8" s="136" t="s">
        <v>53</v>
      </c>
      <c r="B8" s="108">
        <v>208766</v>
      </c>
      <c r="C8" s="108">
        <v>251185</v>
      </c>
      <c r="D8" s="167">
        <f>C8/B8</f>
        <v>1.2031892166348928</v>
      </c>
      <c r="E8" s="168">
        <v>212876</v>
      </c>
      <c r="F8" s="168">
        <v>262835</v>
      </c>
      <c r="G8" s="167">
        <f>F8/E8</f>
        <v>1.2346859204419474</v>
      </c>
      <c r="H8" s="108">
        <v>202415.827349</v>
      </c>
      <c r="I8" s="108">
        <v>246092.049843185</v>
      </c>
      <c r="J8" s="26">
        <f>I8/H8</f>
        <v>1.2157747398817762</v>
      </c>
      <c r="K8" s="35">
        <f>203454-5000</f>
        <v>198454</v>
      </c>
      <c r="L8" s="35">
        <v>252283</v>
      </c>
      <c r="M8" s="26">
        <f>L8/K8</f>
        <v>1.2712416983280761</v>
      </c>
      <c r="N8" s="35">
        <v>202546</v>
      </c>
      <c r="O8" s="35">
        <v>259258.88</v>
      </c>
      <c r="P8" s="26">
        <f>O8/N8</f>
        <v>1.28</v>
      </c>
    </row>
    <row r="9" spans="1:16" ht="22.5" customHeight="1">
      <c r="A9" s="136" t="s">
        <v>54</v>
      </c>
      <c r="B9" s="108">
        <v>9653</v>
      </c>
      <c r="C9" s="108">
        <v>10675</v>
      </c>
      <c r="D9" s="167">
        <f t="shared" ref="D9:D16" si="0">C9/B9</f>
        <v>1.1058738216098623</v>
      </c>
      <c r="E9" s="168">
        <v>9982</v>
      </c>
      <c r="F9" s="168">
        <v>11285</v>
      </c>
      <c r="G9" s="167">
        <f t="shared" ref="G9:G16" si="1">F9/E9</f>
        <v>1.1305349629332799</v>
      </c>
      <c r="H9" s="108">
        <v>9839.60232950914</v>
      </c>
      <c r="I9" s="108">
        <v>11064.765537038196</v>
      </c>
      <c r="J9" s="26">
        <f t="shared" ref="J9:J16" si="2">I9/H9</f>
        <v>1.1245134880964418</v>
      </c>
      <c r="K9" s="35">
        <v>10792.871573128101</v>
      </c>
      <c r="L9" s="35">
        <v>12195.944877634753</v>
      </c>
      <c r="M9" s="26">
        <f t="shared" ref="M9:M16" si="3">L9/K9</f>
        <v>1.1299999999999999</v>
      </c>
      <c r="N9" s="35">
        <v>10555</v>
      </c>
      <c r="O9" s="35">
        <v>12454.9</v>
      </c>
      <c r="P9" s="26">
        <f t="shared" ref="P9:P15" si="4">O9/N9</f>
        <v>1.18</v>
      </c>
    </row>
    <row r="10" spans="1:16" ht="22.5" customHeight="1">
      <c r="A10" s="136" t="s">
        <v>55</v>
      </c>
      <c r="B10" s="108">
        <v>16753</v>
      </c>
      <c r="C10" s="108">
        <v>16538</v>
      </c>
      <c r="D10" s="167">
        <f t="shared" si="0"/>
        <v>0.98716647764579479</v>
      </c>
      <c r="E10" s="168">
        <v>16895</v>
      </c>
      <c r="F10" s="168">
        <v>17063</v>
      </c>
      <c r="G10" s="167">
        <f t="shared" si="1"/>
        <v>1.0099437703462564</v>
      </c>
      <c r="H10" s="108">
        <v>16590.913540610876</v>
      </c>
      <c r="I10" s="108">
        <v>16649.105205799555</v>
      </c>
      <c r="J10" s="26">
        <f t="shared" si="2"/>
        <v>1.00350744189259</v>
      </c>
      <c r="K10" s="35">
        <v>15512.119102295001</v>
      </c>
      <c r="L10" s="35">
        <v>15977.482675363852</v>
      </c>
      <c r="M10" s="26">
        <f t="shared" si="3"/>
        <v>1.03</v>
      </c>
      <c r="N10" s="35">
        <v>14811</v>
      </c>
      <c r="O10" s="35">
        <v>15699.660000000002</v>
      </c>
      <c r="P10" s="26">
        <f t="shared" si="4"/>
        <v>1.06</v>
      </c>
    </row>
    <row r="11" spans="1:16" ht="22.5" customHeight="1">
      <c r="A11" s="136" t="s">
        <v>56</v>
      </c>
      <c r="B11" s="108">
        <v>23492</v>
      </c>
      <c r="C11" s="108">
        <v>19928</v>
      </c>
      <c r="D11" s="167">
        <f t="shared" si="0"/>
        <v>0.84828877915886258</v>
      </c>
      <c r="E11" s="168">
        <v>23056</v>
      </c>
      <c r="F11" s="168">
        <v>20440</v>
      </c>
      <c r="G11" s="167">
        <f t="shared" si="1"/>
        <v>0.88653712699514231</v>
      </c>
      <c r="H11" s="108">
        <v>24500.023297082458</v>
      </c>
      <c r="I11" s="108">
        <v>21632.726837671769</v>
      </c>
      <c r="J11" s="26">
        <f t="shared" si="2"/>
        <v>0.88296760273888653</v>
      </c>
      <c r="K11" s="35">
        <v>28383</v>
      </c>
      <c r="L11" s="35">
        <v>26114</v>
      </c>
      <c r="M11" s="26">
        <f t="shared" si="3"/>
        <v>0.92005778106613112</v>
      </c>
      <c r="N11" s="35">
        <v>27324</v>
      </c>
      <c r="O11" s="35">
        <v>27870.48</v>
      </c>
      <c r="P11" s="26">
        <f t="shared" si="4"/>
        <v>1.02</v>
      </c>
    </row>
    <row r="12" spans="1:16" ht="22.5" customHeight="1">
      <c r="A12" s="136" t="s">
        <v>33</v>
      </c>
      <c r="B12" s="108">
        <v>25179</v>
      </c>
      <c r="C12" s="108">
        <v>31567</v>
      </c>
      <c r="D12" s="167">
        <f t="shared" si="0"/>
        <v>1.2537034830612812</v>
      </c>
      <c r="E12" s="168">
        <v>26775</v>
      </c>
      <c r="F12" s="168">
        <v>34544</v>
      </c>
      <c r="G12" s="167">
        <f t="shared" si="1"/>
        <v>1.2901587301587301</v>
      </c>
      <c r="H12" s="108">
        <v>23030.195641831175</v>
      </c>
      <c r="I12" s="108">
        <v>30647.903374780253</v>
      </c>
      <c r="J12" s="26">
        <f t="shared" si="2"/>
        <v>1.3307704307605865</v>
      </c>
      <c r="K12" s="35">
        <v>24920.819426623901</v>
      </c>
      <c r="L12" s="35">
        <v>35138.355391539699</v>
      </c>
      <c r="M12" s="26">
        <f t="shared" si="3"/>
        <v>1.41</v>
      </c>
      <c r="N12" s="35">
        <v>25128</v>
      </c>
      <c r="O12" s="35">
        <v>37440.720000000001</v>
      </c>
      <c r="P12" s="26">
        <f t="shared" si="4"/>
        <v>1.49</v>
      </c>
    </row>
    <row r="13" spans="1:16" ht="22.5" customHeight="1">
      <c r="A13" s="136" t="s">
        <v>57</v>
      </c>
      <c r="B13" s="108">
        <v>7952</v>
      </c>
      <c r="C13" s="108">
        <v>9329</v>
      </c>
      <c r="D13" s="167">
        <f t="shared" si="0"/>
        <v>1.1731639839034205</v>
      </c>
      <c r="E13" s="168">
        <v>7997</v>
      </c>
      <c r="F13" s="168">
        <v>9504</v>
      </c>
      <c r="G13" s="167">
        <f t="shared" si="1"/>
        <v>1.188445667125172</v>
      </c>
      <c r="H13" s="108">
        <v>10456.277689392307</v>
      </c>
      <c r="I13" s="108">
        <v>11964.880766329763</v>
      </c>
      <c r="J13" s="26">
        <f t="shared" si="2"/>
        <v>1.1442772582893341</v>
      </c>
      <c r="K13" s="35">
        <v>10406.618185990414</v>
      </c>
      <c r="L13" s="35">
        <v>12071.677095748879</v>
      </c>
      <c r="M13" s="26">
        <f t="shared" si="3"/>
        <v>1.1599999999999999</v>
      </c>
      <c r="N13" s="35">
        <v>9657</v>
      </c>
      <c r="O13" s="35">
        <v>11395.26</v>
      </c>
      <c r="P13" s="26">
        <f t="shared" si="4"/>
        <v>1.18</v>
      </c>
    </row>
    <row r="14" spans="1:16" ht="22.5" customHeight="1">
      <c r="A14" s="136" t="s">
        <v>58</v>
      </c>
      <c r="B14" s="108">
        <v>6119</v>
      </c>
      <c r="C14" s="108">
        <v>5754</v>
      </c>
      <c r="D14" s="167">
        <f t="shared" si="0"/>
        <v>0.9403497303480961</v>
      </c>
      <c r="E14" s="168">
        <v>6326</v>
      </c>
      <c r="F14" s="168">
        <v>6865</v>
      </c>
      <c r="G14" s="167">
        <f t="shared" si="1"/>
        <v>1.0852039203288018</v>
      </c>
      <c r="H14" s="108">
        <v>13311.49</v>
      </c>
      <c r="I14" s="108">
        <v>15453.3</v>
      </c>
      <c r="J14" s="26">
        <f t="shared" si="2"/>
        <v>1.1608993433492418</v>
      </c>
      <c r="K14" s="35">
        <v>12248.2703722724</v>
      </c>
      <c r="L14" s="35">
        <v>14330.476335558707</v>
      </c>
      <c r="M14" s="26">
        <f t="shared" si="3"/>
        <v>1.17</v>
      </c>
      <c r="N14" s="35">
        <v>11693</v>
      </c>
      <c r="O14" s="35">
        <v>13563.88</v>
      </c>
      <c r="P14" s="26">
        <f t="shared" si="4"/>
        <v>1.1599999999999999</v>
      </c>
    </row>
    <row r="15" spans="1:16" ht="22.5" customHeight="1">
      <c r="A15" s="136" t="s">
        <v>34</v>
      </c>
      <c r="B15" s="108">
        <v>33826</v>
      </c>
      <c r="C15" s="108">
        <v>37011</v>
      </c>
      <c r="D15" s="167">
        <f t="shared" si="0"/>
        <v>1.0941583397386625</v>
      </c>
      <c r="E15" s="168">
        <v>36785</v>
      </c>
      <c r="F15" s="168">
        <v>41674</v>
      </c>
      <c r="G15" s="167">
        <f t="shared" si="1"/>
        <v>1.132907435095827</v>
      </c>
      <c r="H15" s="108">
        <v>34998.409467017955</v>
      </c>
      <c r="I15" s="108">
        <v>40850.175594140921</v>
      </c>
      <c r="J15" s="26">
        <f t="shared" si="2"/>
        <v>1.1672009161627073</v>
      </c>
      <c r="K15" s="35">
        <v>33832.193181871698</v>
      </c>
      <c r="L15" s="35">
        <v>40260.30988642732</v>
      </c>
      <c r="M15" s="26">
        <f t="shared" si="3"/>
        <v>1.19</v>
      </c>
      <c r="N15" s="35">
        <v>36237</v>
      </c>
      <c r="O15" s="35">
        <v>45296.25</v>
      </c>
      <c r="P15" s="26">
        <f t="shared" si="4"/>
        <v>1.25</v>
      </c>
    </row>
    <row r="16" spans="1:16" ht="31.5" customHeight="1">
      <c r="A16" s="136" t="s">
        <v>59</v>
      </c>
      <c r="B16" s="169">
        <v>331740</v>
      </c>
      <c r="C16" s="169">
        <v>381987</v>
      </c>
      <c r="D16" s="170">
        <f t="shared" si="0"/>
        <v>1.151465002712968</v>
      </c>
      <c r="E16" s="169">
        <v>340692</v>
      </c>
      <c r="F16" s="169">
        <v>404210</v>
      </c>
      <c r="G16" s="170">
        <f t="shared" si="1"/>
        <v>1.1864381905063812</v>
      </c>
      <c r="H16" s="171">
        <v>336474</v>
      </c>
      <c r="I16" s="171">
        <v>397143</v>
      </c>
      <c r="J16" s="34">
        <f t="shared" si="2"/>
        <v>1.1803081367356765</v>
      </c>
      <c r="K16" s="172">
        <f>SUM(K8,K9,K10,K11,K12,K13,K14,K15)</f>
        <v>334549.89184218156</v>
      </c>
      <c r="L16" s="172">
        <f>L8+L9+L10+L11+L12+L13+L14+L15</f>
        <v>408371.24626227317</v>
      </c>
      <c r="M16" s="34">
        <f t="shared" si="3"/>
        <v>1.2206587304918801</v>
      </c>
      <c r="N16" s="172">
        <f>SUM(N8,N9,N10,N11,N12,N13,N14,N15)</f>
        <v>337951</v>
      </c>
      <c r="O16" s="172">
        <f>SUM(O8,O9,O10,O11,O12,O13,O14,O15)</f>
        <v>422980.03</v>
      </c>
      <c r="P16" s="34">
        <f>O16/N16</f>
        <v>1.2516016523105422</v>
      </c>
    </row>
    <row r="17" spans="1:16" s="55" customFormat="1" ht="16.5" customHeight="1">
      <c r="A17" s="273" t="s">
        <v>175</v>
      </c>
      <c r="B17" s="273"/>
      <c r="C17" s="273"/>
      <c r="D17" s="154"/>
      <c r="E17" s="154"/>
      <c r="F17" s="154"/>
      <c r="G17" s="154"/>
      <c r="H17" s="154"/>
      <c r="I17" s="154"/>
      <c r="J17" s="154"/>
      <c r="K17" s="154"/>
      <c r="L17" s="154"/>
      <c r="M17" s="154"/>
      <c r="N17" s="238" t="s">
        <v>263</v>
      </c>
      <c r="O17" s="238"/>
      <c r="P17" s="238"/>
    </row>
  </sheetData>
  <mergeCells count="13">
    <mergeCell ref="A1:P1"/>
    <mergeCell ref="B6:D6"/>
    <mergeCell ref="A5:A7"/>
    <mergeCell ref="H6:J6"/>
    <mergeCell ref="B5:P5"/>
    <mergeCell ref="N6:P6"/>
    <mergeCell ref="K6:M6"/>
    <mergeCell ref="E6:G6"/>
    <mergeCell ref="N17:P17"/>
    <mergeCell ref="A17:C17"/>
    <mergeCell ref="K2:P2"/>
    <mergeCell ref="K3:P3"/>
    <mergeCell ref="K4:P4"/>
  </mergeCells>
  <printOptions horizontalCentered="1"/>
  <pageMargins left="0.6" right="0.6" top="0.77" bottom="0.77" header="0.25" footer="0.25"/>
  <pageSetup paperSize="138" scale="6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showGridLines="0" view="pageBreakPreview" zoomScale="85" zoomScaleNormal="100" zoomScaleSheetLayoutView="85" workbookViewId="0">
      <selection sqref="A1:S1"/>
    </sheetView>
  </sheetViews>
  <sheetFormatPr defaultColWidth="9.140625" defaultRowHeight="15"/>
  <cols>
    <col min="1" max="1" width="13.7109375" style="12" customWidth="1"/>
    <col min="2" max="2" width="10.7109375" style="12" customWidth="1"/>
    <col min="3" max="3" width="13.140625" style="12" customWidth="1"/>
    <col min="4" max="4" width="10" style="12" customWidth="1"/>
    <col min="5" max="19" width="11.85546875" style="12" customWidth="1"/>
    <col min="20" max="22" width="12.7109375" style="12" customWidth="1"/>
    <col min="23" max="25" width="12.7109375" customWidth="1"/>
    <col min="26" max="16384" width="9.140625" style="12"/>
  </cols>
  <sheetData>
    <row r="1" spans="1:25" ht="38.25" customHeight="1">
      <c r="A1" s="245" t="s">
        <v>168</v>
      </c>
      <c r="B1" s="245"/>
      <c r="C1" s="245"/>
      <c r="D1" s="245"/>
      <c r="E1" s="245"/>
      <c r="F1" s="245"/>
      <c r="G1" s="245"/>
      <c r="H1" s="245"/>
      <c r="I1" s="245"/>
      <c r="J1" s="245"/>
      <c r="K1" s="245"/>
      <c r="L1" s="245"/>
      <c r="M1" s="245"/>
      <c r="N1" s="245"/>
      <c r="O1" s="245"/>
      <c r="P1" s="245"/>
      <c r="Q1" s="245"/>
      <c r="R1" s="245"/>
      <c r="S1" s="245"/>
      <c r="W1" s="12"/>
      <c r="X1" s="12"/>
      <c r="Y1" s="12"/>
    </row>
    <row r="2" spans="1:25" s="67" customFormat="1" ht="18.75" customHeight="1">
      <c r="A2" s="61"/>
      <c r="B2" s="66"/>
      <c r="C2" s="66"/>
      <c r="D2" s="66"/>
      <c r="E2" s="66"/>
      <c r="F2" s="66"/>
      <c r="G2" s="66"/>
      <c r="H2" s="66"/>
      <c r="I2" s="66"/>
      <c r="J2" s="66"/>
      <c r="K2" s="66"/>
      <c r="L2" s="66"/>
      <c r="M2" s="66"/>
      <c r="N2" s="274" t="s">
        <v>92</v>
      </c>
      <c r="O2" s="274"/>
      <c r="P2" s="274"/>
      <c r="Q2" s="274"/>
      <c r="R2" s="274"/>
      <c r="S2" s="274"/>
    </row>
    <row r="3" spans="1:25" s="67" customFormat="1" ht="18.75" customHeight="1">
      <c r="A3" s="61"/>
      <c r="B3" s="66"/>
      <c r="C3" s="66"/>
      <c r="D3" s="66"/>
      <c r="E3" s="66"/>
      <c r="F3" s="66"/>
      <c r="G3" s="66"/>
      <c r="H3" s="66"/>
      <c r="I3" s="66"/>
      <c r="J3" s="66"/>
      <c r="K3" s="66"/>
      <c r="L3" s="66"/>
      <c r="M3" s="66"/>
      <c r="N3" s="274" t="s">
        <v>93</v>
      </c>
      <c r="O3" s="274"/>
      <c r="P3" s="274"/>
      <c r="Q3" s="274"/>
      <c r="R3" s="274"/>
      <c r="S3" s="274"/>
    </row>
    <row r="4" spans="1:25" s="67" customFormat="1" ht="21.75" customHeight="1">
      <c r="A4" s="61"/>
      <c r="B4" s="66"/>
      <c r="C4" s="66"/>
      <c r="D4" s="66"/>
      <c r="E4" s="66"/>
      <c r="F4" s="66"/>
      <c r="G4" s="66"/>
      <c r="H4" s="66"/>
      <c r="I4" s="66"/>
      <c r="J4" s="66"/>
      <c r="K4" s="66"/>
      <c r="L4" s="66"/>
      <c r="M4" s="66"/>
      <c r="N4" s="275" t="s">
        <v>94</v>
      </c>
      <c r="O4" s="275"/>
      <c r="P4" s="275"/>
      <c r="Q4" s="275"/>
      <c r="R4" s="275"/>
      <c r="S4" s="275"/>
    </row>
    <row r="5" spans="1:25" ht="23.1" customHeight="1">
      <c r="A5" s="289" t="s">
        <v>106</v>
      </c>
      <c r="B5" s="276" t="s">
        <v>315</v>
      </c>
      <c r="C5" s="276"/>
      <c r="D5" s="276"/>
      <c r="E5" s="276"/>
      <c r="F5" s="276"/>
      <c r="G5" s="276"/>
      <c r="H5" s="276"/>
      <c r="I5" s="276"/>
      <c r="J5" s="276"/>
      <c r="K5" s="276"/>
      <c r="L5" s="276"/>
      <c r="M5" s="288"/>
      <c r="N5" s="288"/>
      <c r="O5" s="288"/>
      <c r="P5" s="288"/>
      <c r="Q5" s="288"/>
      <c r="R5" s="288"/>
      <c r="S5" s="288"/>
      <c r="W5" s="12"/>
      <c r="X5" s="12"/>
      <c r="Y5" s="12"/>
    </row>
    <row r="6" spans="1:25" ht="23.1" customHeight="1">
      <c r="A6" s="289"/>
      <c r="B6" s="289" t="s">
        <v>60</v>
      </c>
      <c r="C6" s="289"/>
      <c r="D6" s="289"/>
      <c r="E6" s="289" t="s">
        <v>96</v>
      </c>
      <c r="F6" s="289"/>
      <c r="G6" s="289"/>
      <c r="H6" s="256" t="s">
        <v>126</v>
      </c>
      <c r="I6" s="256"/>
      <c r="J6" s="256"/>
      <c r="K6" s="256" t="s">
        <v>129</v>
      </c>
      <c r="L6" s="256"/>
      <c r="M6" s="284"/>
      <c r="N6" s="256" t="s">
        <v>157</v>
      </c>
      <c r="O6" s="256"/>
      <c r="P6" s="284"/>
      <c r="Q6" s="256" t="s">
        <v>183</v>
      </c>
      <c r="R6" s="256"/>
      <c r="S6" s="284"/>
      <c r="W6" s="12"/>
      <c r="X6" s="12"/>
      <c r="Y6" s="12"/>
    </row>
    <row r="7" spans="1:25" ht="23.1" customHeight="1">
      <c r="A7" s="289"/>
      <c r="B7" s="27" t="s">
        <v>9</v>
      </c>
      <c r="C7" s="27" t="s">
        <v>10</v>
      </c>
      <c r="D7" s="27" t="s">
        <v>11</v>
      </c>
      <c r="E7" s="27" t="s">
        <v>9</v>
      </c>
      <c r="F7" s="27" t="s">
        <v>10</v>
      </c>
      <c r="G7" s="27" t="s">
        <v>11</v>
      </c>
      <c r="H7" s="27" t="s">
        <v>9</v>
      </c>
      <c r="I7" s="27" t="s">
        <v>10</v>
      </c>
      <c r="J7" s="27" t="s">
        <v>11</v>
      </c>
      <c r="K7" s="28" t="s">
        <v>9</v>
      </c>
      <c r="L7" s="28" t="s">
        <v>10</v>
      </c>
      <c r="M7" s="28" t="s">
        <v>11</v>
      </c>
      <c r="N7" s="28" t="s">
        <v>9</v>
      </c>
      <c r="O7" s="28" t="s">
        <v>10</v>
      </c>
      <c r="P7" s="28" t="s">
        <v>11</v>
      </c>
      <c r="Q7" s="28" t="s">
        <v>9</v>
      </c>
      <c r="R7" s="28" t="s">
        <v>10</v>
      </c>
      <c r="S7" s="28" t="s">
        <v>11</v>
      </c>
      <c r="W7" s="12"/>
      <c r="X7" s="12"/>
      <c r="Y7" s="12"/>
    </row>
    <row r="8" spans="1:25" ht="23.1" customHeight="1">
      <c r="A8" s="147" t="s">
        <v>21</v>
      </c>
      <c r="B8" s="99">
        <v>78609.3</v>
      </c>
      <c r="C8" s="99">
        <v>3558182.1</v>
      </c>
      <c r="D8" s="106">
        <f>C8/B8</f>
        <v>45.26413668611729</v>
      </c>
      <c r="E8" s="99">
        <v>71624.545419353206</v>
      </c>
      <c r="F8" s="99">
        <v>3557934.0944590815</v>
      </c>
      <c r="G8" s="106">
        <f>F8/E8</f>
        <v>49.674787792757357</v>
      </c>
      <c r="H8" s="99">
        <v>68565</v>
      </c>
      <c r="I8" s="99">
        <v>3400176</v>
      </c>
      <c r="J8" s="106">
        <f>I8/H8</f>
        <v>49.590549113979435</v>
      </c>
      <c r="K8" s="99">
        <v>64354.475199398803</v>
      </c>
      <c r="L8" s="99">
        <v>3183943.1334716999</v>
      </c>
      <c r="M8" s="29">
        <f>L8/K8</f>
        <v>49.475085044302311</v>
      </c>
      <c r="N8" s="36">
        <v>62567</v>
      </c>
      <c r="O8" s="36">
        <v>3159633.5</v>
      </c>
      <c r="P8" s="29">
        <f>O8/N8</f>
        <v>50.5</v>
      </c>
      <c r="Q8" s="36">
        <v>60634</v>
      </c>
      <c r="R8" s="36">
        <v>3072324.7800000003</v>
      </c>
      <c r="S8" s="29">
        <f>R8/Q8</f>
        <v>50.67</v>
      </c>
      <c r="W8" s="12"/>
      <c r="X8" s="12"/>
      <c r="Y8" s="12"/>
    </row>
    <row r="9" spans="1:25" ht="23.1" customHeight="1">
      <c r="A9" s="147" t="s">
        <v>24</v>
      </c>
      <c r="B9" s="99">
        <v>7607</v>
      </c>
      <c r="C9" s="99">
        <v>11159</v>
      </c>
      <c r="D9" s="106">
        <f t="shared" ref="D9:D12" si="0">C9/B9</f>
        <v>1.4669383462600236</v>
      </c>
      <c r="E9" s="99">
        <v>7285</v>
      </c>
      <c r="F9" s="99">
        <v>10585</v>
      </c>
      <c r="G9" s="106">
        <f>F9/E9</f>
        <v>1.4529855868222374</v>
      </c>
      <c r="H9" s="99">
        <v>7555</v>
      </c>
      <c r="I9" s="99">
        <v>10165</v>
      </c>
      <c r="J9" s="106">
        <f t="shared" ref="J9:J12" si="1">I9/H9</f>
        <v>1.3454665784248843</v>
      </c>
      <c r="K9" s="99">
        <v>7415</v>
      </c>
      <c r="L9" s="99">
        <v>10451</v>
      </c>
      <c r="M9" s="29">
        <f t="shared" ref="M9:M12" si="2">L9/K9</f>
        <v>1.40944032366824</v>
      </c>
      <c r="N9" s="36">
        <v>7195</v>
      </c>
      <c r="O9" s="36">
        <v>10216.9</v>
      </c>
      <c r="P9" s="29">
        <f t="shared" ref="P9:P12" si="3">O9/N9</f>
        <v>1.42</v>
      </c>
      <c r="Q9" s="36">
        <v>6995</v>
      </c>
      <c r="R9" s="36">
        <v>10562.45</v>
      </c>
      <c r="S9" s="29">
        <f t="shared" ref="S9:S12" si="4">R9/Q9</f>
        <v>1.51</v>
      </c>
      <c r="W9" s="12"/>
      <c r="X9" s="12"/>
      <c r="Y9" s="12"/>
    </row>
    <row r="10" spans="1:25" ht="23.1" customHeight="1">
      <c r="A10" s="147" t="s">
        <v>35</v>
      </c>
      <c r="B10" s="99">
        <v>28523</v>
      </c>
      <c r="C10" s="99">
        <v>24653</v>
      </c>
      <c r="D10" s="106">
        <f t="shared" si="0"/>
        <v>0.86432002243803252</v>
      </c>
      <c r="E10" s="99">
        <v>28732</v>
      </c>
      <c r="F10" s="99">
        <v>25206</v>
      </c>
      <c r="G10" s="106">
        <f>F10/E10</f>
        <v>0.8772796881525825</v>
      </c>
      <c r="H10" s="99">
        <v>28157.360000000001</v>
      </c>
      <c r="I10" s="99">
        <v>24270.353279999999</v>
      </c>
      <c r="J10" s="106">
        <f t="shared" si="1"/>
        <v>0.86195414911057</v>
      </c>
      <c r="K10" s="99">
        <v>16905</v>
      </c>
      <c r="L10" s="99">
        <v>23796</v>
      </c>
      <c r="M10" s="29">
        <f t="shared" si="2"/>
        <v>1.4076308784383318</v>
      </c>
      <c r="N10" s="36">
        <v>17000</v>
      </c>
      <c r="O10" s="36">
        <v>24600</v>
      </c>
      <c r="P10" s="29">
        <f t="shared" si="3"/>
        <v>1.4470588235294117</v>
      </c>
      <c r="Q10" s="36">
        <v>18700</v>
      </c>
      <c r="R10" s="36">
        <v>26800</v>
      </c>
      <c r="S10" s="29">
        <f t="shared" si="4"/>
        <v>1.4331550802139037</v>
      </c>
      <c r="W10" s="12"/>
      <c r="X10" s="12"/>
      <c r="Y10" s="12"/>
    </row>
    <row r="11" spans="1:25" ht="23.1" customHeight="1">
      <c r="A11" s="147" t="s">
        <v>36</v>
      </c>
      <c r="B11" s="99">
        <v>2699</v>
      </c>
      <c r="C11" s="99">
        <v>475</v>
      </c>
      <c r="D11" s="106">
        <f t="shared" si="0"/>
        <v>0.17599110781771027</v>
      </c>
      <c r="E11" s="99">
        <v>2761</v>
      </c>
      <c r="F11" s="99">
        <v>530</v>
      </c>
      <c r="G11" s="106">
        <f>F11/E11</f>
        <v>0.19195943498732343</v>
      </c>
      <c r="H11" s="99">
        <v>2713.5108</v>
      </c>
      <c r="I11" s="99">
        <v>505.14299999999997</v>
      </c>
      <c r="J11" s="106">
        <f t="shared" si="1"/>
        <v>0.18615846305089331</v>
      </c>
      <c r="K11" s="99">
        <v>3052</v>
      </c>
      <c r="L11" s="99">
        <v>314.5</v>
      </c>
      <c r="M11" s="29">
        <f t="shared" si="2"/>
        <v>0.10304718217562255</v>
      </c>
      <c r="N11" s="36">
        <v>3346</v>
      </c>
      <c r="O11" s="36">
        <v>355</v>
      </c>
      <c r="P11" s="29">
        <f t="shared" si="3"/>
        <v>0.10609683203825464</v>
      </c>
      <c r="Q11" s="36">
        <v>4080</v>
      </c>
      <c r="R11" s="36">
        <v>390.5</v>
      </c>
      <c r="S11" s="29">
        <f t="shared" si="4"/>
        <v>9.5710784313725497E-2</v>
      </c>
      <c r="W11" s="12"/>
      <c r="X11" s="12"/>
      <c r="Y11" s="12"/>
    </row>
    <row r="12" spans="1:25" ht="23.1" customHeight="1">
      <c r="A12" s="147" t="s">
        <v>61</v>
      </c>
      <c r="B12" s="100">
        <v>120</v>
      </c>
      <c r="C12" s="100">
        <v>125</v>
      </c>
      <c r="D12" s="106">
        <f t="shared" si="0"/>
        <v>1.0416666666666667</v>
      </c>
      <c r="E12" s="100">
        <v>97</v>
      </c>
      <c r="F12" s="100">
        <v>99</v>
      </c>
      <c r="G12" s="106">
        <f>F12/E12</f>
        <v>1.0206185567010309</v>
      </c>
      <c r="H12" s="100">
        <v>135</v>
      </c>
      <c r="I12" s="100">
        <v>140</v>
      </c>
      <c r="J12" s="106">
        <f t="shared" si="1"/>
        <v>1.037037037037037</v>
      </c>
      <c r="K12" s="100">
        <v>142</v>
      </c>
      <c r="L12" s="100">
        <v>147</v>
      </c>
      <c r="M12" s="29">
        <f t="shared" si="2"/>
        <v>1.0352112676056338</v>
      </c>
      <c r="N12" s="37">
        <v>155</v>
      </c>
      <c r="O12" s="37">
        <v>172.05</v>
      </c>
      <c r="P12" s="29">
        <f t="shared" si="3"/>
        <v>1.1100000000000001</v>
      </c>
      <c r="Q12" s="37">
        <v>147</v>
      </c>
      <c r="R12" s="37">
        <v>159</v>
      </c>
      <c r="S12" s="29">
        <f t="shared" si="4"/>
        <v>1.0816326530612246</v>
      </c>
      <c r="W12" s="12"/>
      <c r="X12" s="12"/>
      <c r="Y12" s="12"/>
    </row>
    <row r="13" spans="1:25" ht="38.25" customHeight="1">
      <c r="A13" s="136" t="s">
        <v>184</v>
      </c>
      <c r="B13" s="97">
        <f>B12+B11+B10+B9+B8</f>
        <v>117558.3</v>
      </c>
      <c r="C13" s="97">
        <f t="shared" ref="C13:O13" si="5">C12+C11+C10+C9+C8</f>
        <v>3594594.1</v>
      </c>
      <c r="D13" s="97"/>
      <c r="E13" s="97">
        <f t="shared" si="5"/>
        <v>110499.54541935321</v>
      </c>
      <c r="F13" s="97">
        <f t="shared" si="5"/>
        <v>3594354.0944590815</v>
      </c>
      <c r="G13" s="97"/>
      <c r="H13" s="97">
        <f t="shared" si="5"/>
        <v>107125.8708</v>
      </c>
      <c r="I13" s="97">
        <f t="shared" si="5"/>
        <v>3435256.4962800001</v>
      </c>
      <c r="J13" s="97"/>
      <c r="K13" s="97">
        <f t="shared" si="5"/>
        <v>91868.475199398803</v>
      </c>
      <c r="L13" s="97">
        <f t="shared" si="5"/>
        <v>3218651.6334716999</v>
      </c>
      <c r="M13" s="38"/>
      <c r="N13" s="38">
        <f t="shared" si="5"/>
        <v>90263</v>
      </c>
      <c r="O13" s="38">
        <f t="shared" si="5"/>
        <v>3194977.45</v>
      </c>
      <c r="P13" s="38"/>
      <c r="Q13" s="38">
        <f>SUM(Q8:Q12)</f>
        <v>90556</v>
      </c>
      <c r="R13" s="38">
        <f>SUM(R8:R12)</f>
        <v>3110236.7300000004</v>
      </c>
      <c r="S13" s="39"/>
      <c r="W13" s="12"/>
      <c r="X13" s="12"/>
      <c r="Y13" s="12"/>
    </row>
    <row r="14" spans="1:25" s="13" customFormat="1" ht="23.1" customHeight="1">
      <c r="A14" s="141" t="s">
        <v>127</v>
      </c>
      <c r="B14" s="100">
        <v>11895</v>
      </c>
      <c r="C14" s="100">
        <v>86544</v>
      </c>
      <c r="D14" s="91">
        <v>4.91</v>
      </c>
      <c r="E14" s="100">
        <v>12749</v>
      </c>
      <c r="F14" s="100">
        <v>91832</v>
      </c>
      <c r="G14" s="91">
        <v>4.93</v>
      </c>
      <c r="H14" s="107" t="s">
        <v>69</v>
      </c>
      <c r="I14" s="100">
        <v>99434</v>
      </c>
      <c r="J14" s="91">
        <v>4.9000000000000004</v>
      </c>
      <c r="K14" s="107" t="s">
        <v>69</v>
      </c>
      <c r="L14" s="100">
        <v>104623</v>
      </c>
      <c r="M14" s="30">
        <v>5.3</v>
      </c>
      <c r="N14" s="40" t="s">
        <v>69</v>
      </c>
      <c r="O14" s="37">
        <v>108385</v>
      </c>
      <c r="P14" s="30">
        <v>5.5</v>
      </c>
      <c r="Q14" s="40" t="s">
        <v>69</v>
      </c>
      <c r="R14" s="37">
        <v>109756</v>
      </c>
      <c r="S14" s="30">
        <v>5.6</v>
      </c>
    </row>
    <row r="15" spans="1:25" s="57" customFormat="1" ht="17.25">
      <c r="A15" s="229" t="s">
        <v>214</v>
      </c>
      <c r="B15" s="153"/>
      <c r="C15" s="153"/>
      <c r="D15" s="153"/>
      <c r="E15" s="173"/>
      <c r="F15" s="173"/>
      <c r="G15" s="173"/>
      <c r="H15" s="173"/>
      <c r="I15" s="173"/>
      <c r="J15" s="173"/>
      <c r="K15" s="173"/>
      <c r="L15" s="173"/>
      <c r="M15" s="173"/>
      <c r="N15" s="174"/>
      <c r="O15" s="55"/>
      <c r="P15" s="55"/>
      <c r="Q15" s="55"/>
      <c r="R15" s="287" t="s">
        <v>215</v>
      </c>
      <c r="S15" s="287"/>
    </row>
    <row r="16" spans="1:25" s="57" customFormat="1" ht="16.5" customHeight="1">
      <c r="A16" s="286" t="s">
        <v>128</v>
      </c>
      <c r="B16" s="286"/>
      <c r="C16" s="286"/>
      <c r="D16" s="286"/>
      <c r="E16" s="286"/>
      <c r="F16" s="286"/>
      <c r="G16" s="286"/>
      <c r="H16" s="286"/>
      <c r="I16" s="286"/>
      <c r="J16" s="286"/>
      <c r="K16" s="286"/>
      <c r="L16" s="286"/>
      <c r="M16" s="286"/>
      <c r="N16" s="286"/>
      <c r="O16" s="286"/>
      <c r="P16" s="286"/>
      <c r="Q16" s="55"/>
      <c r="R16" s="55"/>
      <c r="S16" s="55"/>
    </row>
    <row r="17" spans="1:25">
      <c r="A17" s="138"/>
      <c r="B17" s="67"/>
      <c r="C17" s="67"/>
      <c r="D17" s="67"/>
      <c r="E17" s="67"/>
      <c r="F17" s="67"/>
      <c r="G17" s="67"/>
      <c r="H17" s="67"/>
      <c r="I17" s="67"/>
      <c r="J17" s="67"/>
      <c r="K17" s="67"/>
      <c r="L17" s="67"/>
      <c r="Q17"/>
      <c r="R17"/>
      <c r="S17"/>
      <c r="W17" s="12"/>
      <c r="X17" s="12"/>
      <c r="Y17" s="12"/>
    </row>
    <row r="18" spans="1:25">
      <c r="A18" s="138"/>
      <c r="B18" s="67"/>
      <c r="C18" s="67"/>
      <c r="D18" s="67"/>
      <c r="E18" s="67"/>
      <c r="F18" s="67"/>
      <c r="G18" s="67"/>
      <c r="H18" s="67"/>
      <c r="I18" s="67"/>
      <c r="J18" s="67"/>
      <c r="K18" s="67"/>
      <c r="L18" s="67"/>
      <c r="Q18"/>
      <c r="R18"/>
      <c r="S18"/>
      <c r="W18" s="12"/>
      <c r="X18" s="12"/>
      <c r="Y18" s="12"/>
    </row>
    <row r="19" spans="1:25">
      <c r="A19" s="138"/>
      <c r="B19" s="67"/>
      <c r="C19" s="67"/>
      <c r="D19" s="67"/>
      <c r="E19" s="67"/>
      <c r="F19" s="67"/>
      <c r="G19" s="67"/>
      <c r="H19" s="67"/>
      <c r="I19" s="67"/>
      <c r="J19" s="67"/>
      <c r="K19" s="67"/>
      <c r="L19" s="67"/>
      <c r="Q19"/>
      <c r="R19"/>
      <c r="S19"/>
      <c r="W19" s="12"/>
      <c r="X19" s="12"/>
      <c r="Y19" s="12"/>
    </row>
    <row r="20" spans="1:25" ht="19.5" customHeight="1">
      <c r="A20" s="138"/>
      <c r="B20" s="67"/>
      <c r="C20" s="67"/>
      <c r="D20" s="67"/>
      <c r="E20" s="67"/>
      <c r="F20" s="67"/>
      <c r="G20" s="67"/>
      <c r="H20" s="67"/>
      <c r="I20" s="67"/>
      <c r="J20" s="67"/>
      <c r="K20" s="67"/>
      <c r="L20" s="67"/>
      <c r="Q20"/>
      <c r="R20"/>
      <c r="S20"/>
      <c r="W20" s="12"/>
      <c r="X20" s="12"/>
      <c r="Y20" s="12"/>
    </row>
    <row r="21" spans="1:25">
      <c r="A21" s="138"/>
      <c r="B21" s="67"/>
      <c r="C21" s="67"/>
      <c r="D21" s="67"/>
      <c r="E21" s="67"/>
      <c r="F21" s="67"/>
      <c r="G21" s="67"/>
      <c r="H21" s="67"/>
      <c r="I21" s="67"/>
      <c r="J21" s="67"/>
      <c r="K21" s="67"/>
      <c r="L21" s="67"/>
      <c r="Q21"/>
      <c r="R21"/>
      <c r="S21"/>
      <c r="W21" s="12"/>
      <c r="X21" s="12"/>
      <c r="Y21" s="12"/>
    </row>
    <row r="22" spans="1:25">
      <c r="A22" s="138"/>
      <c r="B22" s="67"/>
      <c r="C22" s="67"/>
      <c r="D22" s="67"/>
      <c r="E22" s="67"/>
      <c r="F22" s="67"/>
      <c r="G22" s="67"/>
      <c r="H22" s="67"/>
      <c r="I22" s="67"/>
      <c r="J22" s="67"/>
      <c r="K22" s="67"/>
      <c r="L22" s="67"/>
      <c r="Q22"/>
      <c r="R22"/>
      <c r="S22"/>
      <c r="W22" s="12"/>
      <c r="X22" s="12"/>
      <c r="Y22" s="12"/>
    </row>
    <row r="23" spans="1:25">
      <c r="A23" s="138"/>
      <c r="B23" s="67"/>
      <c r="C23" s="67"/>
      <c r="D23" s="67"/>
      <c r="E23" s="67"/>
      <c r="F23" s="67"/>
      <c r="G23" s="67"/>
      <c r="H23" s="67"/>
      <c r="I23" s="67"/>
      <c r="J23" s="67"/>
      <c r="K23" s="67"/>
      <c r="L23" s="67"/>
      <c r="Q23"/>
      <c r="R23"/>
      <c r="S23"/>
      <c r="W23" s="12"/>
      <c r="X23" s="12"/>
      <c r="Y23" s="12"/>
    </row>
    <row r="24" spans="1:25">
      <c r="A24" s="67"/>
      <c r="B24" s="67"/>
      <c r="C24" s="67"/>
      <c r="D24" s="67"/>
      <c r="E24" s="67"/>
      <c r="F24" s="67"/>
      <c r="G24" s="67"/>
      <c r="H24" s="67"/>
      <c r="I24" s="67"/>
      <c r="J24" s="67"/>
      <c r="K24" s="67"/>
      <c r="L24" s="67"/>
      <c r="Q24"/>
      <c r="R24"/>
      <c r="S24"/>
      <c r="W24" s="12"/>
      <c r="X24" s="12"/>
      <c r="Y24" s="12"/>
    </row>
    <row r="25" spans="1:25">
      <c r="A25" s="67"/>
      <c r="B25" s="67"/>
      <c r="C25" s="67"/>
      <c r="D25" s="67"/>
      <c r="E25" s="67"/>
      <c r="F25" s="67"/>
      <c r="G25" s="67"/>
      <c r="H25" s="67"/>
      <c r="I25" s="67"/>
      <c r="J25" s="67"/>
      <c r="K25" s="67"/>
      <c r="L25" s="67"/>
      <c r="Q25"/>
      <c r="R25"/>
      <c r="S25"/>
      <c r="W25" s="12"/>
      <c r="X25" s="12"/>
      <c r="Y25" s="12"/>
    </row>
    <row r="26" spans="1:25">
      <c r="A26" s="67"/>
      <c r="B26" s="67"/>
      <c r="C26" s="67"/>
      <c r="D26" s="67"/>
      <c r="E26" s="67"/>
      <c r="F26" s="67"/>
      <c r="G26" s="67"/>
      <c r="H26" s="67"/>
      <c r="I26" s="67"/>
      <c r="J26" s="67"/>
      <c r="K26" s="67"/>
      <c r="L26" s="67"/>
      <c r="Q26"/>
      <c r="R26"/>
      <c r="S26"/>
      <c r="W26" s="12"/>
      <c r="X26" s="12"/>
      <c r="Y26" s="12"/>
    </row>
    <row r="27" spans="1:25" s="57" customFormat="1" ht="8.25">
      <c r="A27" s="285"/>
      <c r="B27" s="285"/>
      <c r="C27" s="285"/>
      <c r="D27" s="285"/>
      <c r="E27" s="285"/>
      <c r="F27" s="285"/>
      <c r="Q27" s="55"/>
      <c r="R27" s="55"/>
      <c r="S27" s="55"/>
    </row>
    <row r="28" spans="1:25">
      <c r="Q28"/>
      <c r="R28"/>
      <c r="S28"/>
      <c r="W28" s="12"/>
      <c r="X28" s="12"/>
      <c r="Y28" s="12"/>
    </row>
    <row r="29" spans="1:25">
      <c r="Q29"/>
      <c r="R29"/>
      <c r="S29"/>
      <c r="W29" s="12"/>
      <c r="X29" s="12"/>
      <c r="Y29" s="12"/>
    </row>
    <row r="30" spans="1:25">
      <c r="Q30"/>
      <c r="R30"/>
      <c r="S30"/>
      <c r="W30" s="12"/>
      <c r="X30" s="12"/>
      <c r="Y30" s="12"/>
    </row>
    <row r="31" spans="1:25">
      <c r="Q31"/>
      <c r="R31"/>
      <c r="S31"/>
      <c r="W31" s="12"/>
      <c r="X31" s="12"/>
      <c r="Y31" s="12"/>
    </row>
    <row r="32" spans="1:25">
      <c r="Q32"/>
      <c r="R32"/>
      <c r="S32"/>
      <c r="W32" s="12"/>
      <c r="X32" s="12"/>
      <c r="Y32" s="12"/>
    </row>
    <row r="33" spans="17:25">
      <c r="Q33"/>
      <c r="R33"/>
      <c r="S33"/>
      <c r="W33" s="12"/>
      <c r="X33" s="12"/>
      <c r="Y33" s="12"/>
    </row>
    <row r="34" spans="17:25">
      <c r="Q34"/>
      <c r="R34"/>
      <c r="S34"/>
      <c r="W34" s="12"/>
      <c r="X34" s="12"/>
      <c r="Y34" s="12"/>
    </row>
    <row r="35" spans="17:25">
      <c r="Q35"/>
      <c r="R35"/>
      <c r="S35"/>
      <c r="W35" s="12"/>
      <c r="X35" s="12"/>
      <c r="Y35" s="12"/>
    </row>
    <row r="36" spans="17:25" ht="18" customHeight="1">
      <c r="Q36"/>
      <c r="R36"/>
      <c r="S36"/>
      <c r="W36" s="12"/>
      <c r="X36" s="12"/>
      <c r="Y36" s="12"/>
    </row>
  </sheetData>
  <mergeCells count="15">
    <mergeCell ref="N6:P6"/>
    <mergeCell ref="A27:F27"/>
    <mergeCell ref="A16:P16"/>
    <mergeCell ref="A1:S1"/>
    <mergeCell ref="R15:S15"/>
    <mergeCell ref="Q6:S6"/>
    <mergeCell ref="B5:S5"/>
    <mergeCell ref="N2:S2"/>
    <mergeCell ref="N3:S3"/>
    <mergeCell ref="N4:S4"/>
    <mergeCell ref="H6:J6"/>
    <mergeCell ref="K6:M6"/>
    <mergeCell ref="B6:D6"/>
    <mergeCell ref="E6:G6"/>
    <mergeCell ref="A5:A7"/>
  </mergeCells>
  <printOptions horizontalCentered="1"/>
  <pageMargins left="0.6" right="0.6" top="0.77" bottom="0.77" header="0.25" footer="0.25"/>
  <pageSetup paperSize="138"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view="pageBreakPreview" zoomScale="85" zoomScaleNormal="100" zoomScaleSheetLayoutView="85" workbookViewId="0">
      <selection sqref="A1:S1"/>
    </sheetView>
  </sheetViews>
  <sheetFormatPr defaultColWidth="9.140625" defaultRowHeight="15"/>
  <cols>
    <col min="1" max="1" width="15.28515625" style="11" bestFit="1" customWidth="1"/>
    <col min="2" max="2" width="10.7109375" style="11" customWidth="1"/>
    <col min="3" max="3" width="11.140625" style="11" customWidth="1"/>
    <col min="4" max="4" width="10.140625" style="11" customWidth="1"/>
    <col min="5" max="5" width="9.7109375" style="11" customWidth="1"/>
    <col min="6" max="6" width="11.140625" style="11" customWidth="1"/>
    <col min="7" max="7" width="10.140625" style="11" customWidth="1"/>
    <col min="8" max="25" width="12.7109375" style="11" customWidth="1"/>
    <col min="26" max="16384" width="9.140625" style="11"/>
  </cols>
  <sheetData>
    <row r="1" spans="1:19" ht="30.75" customHeight="1">
      <c r="A1" s="269" t="s">
        <v>169</v>
      </c>
      <c r="B1" s="269"/>
      <c r="C1" s="269"/>
      <c r="D1" s="269"/>
      <c r="E1" s="269"/>
      <c r="F1" s="269"/>
      <c r="G1" s="269"/>
      <c r="H1" s="269"/>
      <c r="I1" s="269"/>
      <c r="J1" s="269"/>
      <c r="K1" s="269"/>
      <c r="L1" s="269"/>
      <c r="M1" s="269"/>
      <c r="N1" s="269"/>
      <c r="O1" s="269"/>
      <c r="P1" s="269"/>
      <c r="Q1" s="269"/>
      <c r="R1" s="269"/>
      <c r="S1" s="269"/>
    </row>
    <row r="2" spans="1:19" s="77" customFormat="1" ht="21" customHeight="1">
      <c r="A2" s="61"/>
      <c r="B2" s="66"/>
      <c r="C2" s="66"/>
      <c r="D2" s="75"/>
      <c r="E2" s="76"/>
      <c r="F2" s="66"/>
      <c r="G2" s="66"/>
      <c r="H2" s="66"/>
      <c r="I2" s="66"/>
      <c r="J2" s="66"/>
      <c r="K2" s="66"/>
      <c r="L2" s="66"/>
      <c r="M2" s="66"/>
      <c r="N2" s="274" t="s">
        <v>92</v>
      </c>
      <c r="O2" s="274"/>
      <c r="P2" s="274"/>
      <c r="Q2" s="274"/>
      <c r="R2" s="274"/>
      <c r="S2" s="274"/>
    </row>
    <row r="3" spans="1:19" s="77" customFormat="1" ht="17.25" customHeight="1">
      <c r="A3" s="61"/>
      <c r="B3" s="66"/>
      <c r="C3" s="75"/>
      <c r="D3" s="75"/>
      <c r="E3" s="76"/>
      <c r="F3" s="66"/>
      <c r="G3" s="66"/>
      <c r="H3" s="66"/>
      <c r="I3" s="66"/>
      <c r="J3" s="66"/>
      <c r="K3" s="66"/>
      <c r="L3" s="66"/>
      <c r="M3" s="66"/>
      <c r="N3" s="274" t="s">
        <v>93</v>
      </c>
      <c r="O3" s="274"/>
      <c r="P3" s="274"/>
      <c r="Q3" s="274"/>
      <c r="R3" s="274"/>
      <c r="S3" s="274"/>
    </row>
    <row r="4" spans="1:19" s="77" customFormat="1" ht="19.5" customHeight="1">
      <c r="A4" s="61"/>
      <c r="B4" s="66"/>
      <c r="C4" s="75"/>
      <c r="D4" s="75"/>
      <c r="E4" s="76"/>
      <c r="F4" s="66"/>
      <c r="G4" s="66"/>
      <c r="H4" s="66"/>
      <c r="I4" s="66"/>
      <c r="J4" s="66"/>
      <c r="K4" s="66"/>
      <c r="L4" s="66"/>
      <c r="M4" s="66"/>
      <c r="N4" s="275" t="s">
        <v>94</v>
      </c>
      <c r="O4" s="275"/>
      <c r="P4" s="275"/>
      <c r="Q4" s="275"/>
      <c r="R4" s="275"/>
      <c r="S4" s="275"/>
    </row>
    <row r="5" spans="1:19" ht="19.5">
      <c r="A5" s="289" t="s">
        <v>264</v>
      </c>
      <c r="B5" s="276" t="s">
        <v>4</v>
      </c>
      <c r="C5" s="276"/>
      <c r="D5" s="276"/>
      <c r="E5" s="276"/>
      <c r="F5" s="276"/>
      <c r="G5" s="276"/>
      <c r="H5" s="276"/>
      <c r="I5" s="276"/>
      <c r="J5" s="276"/>
      <c r="K5" s="276"/>
      <c r="L5" s="276"/>
      <c r="M5" s="288"/>
      <c r="N5" s="288"/>
      <c r="O5" s="288"/>
      <c r="P5" s="288"/>
      <c r="Q5" s="288"/>
      <c r="R5" s="288"/>
      <c r="S5" s="288"/>
    </row>
    <row r="6" spans="1:19" ht="18" customHeight="1" thickBot="1">
      <c r="A6" s="289"/>
      <c r="B6" s="302" t="s">
        <v>62</v>
      </c>
      <c r="C6" s="302"/>
      <c r="D6" s="302"/>
      <c r="E6" s="302" t="s">
        <v>96</v>
      </c>
      <c r="F6" s="302"/>
      <c r="G6" s="302"/>
      <c r="H6" s="296" t="s">
        <v>126</v>
      </c>
      <c r="I6" s="297"/>
      <c r="J6" s="301"/>
      <c r="K6" s="296" t="s">
        <v>129</v>
      </c>
      <c r="L6" s="297"/>
      <c r="M6" s="298"/>
      <c r="N6" s="291" t="s">
        <v>157</v>
      </c>
      <c r="O6" s="292"/>
      <c r="P6" s="293"/>
      <c r="Q6" s="291" t="s">
        <v>183</v>
      </c>
      <c r="R6" s="292"/>
      <c r="S6" s="293"/>
    </row>
    <row r="7" spans="1:19" ht="17.25" customHeight="1">
      <c r="A7" s="289"/>
      <c r="B7" s="303" t="s">
        <v>9</v>
      </c>
      <c r="C7" s="303" t="s">
        <v>10</v>
      </c>
      <c r="D7" s="303" t="s">
        <v>11</v>
      </c>
      <c r="E7" s="303" t="s">
        <v>9</v>
      </c>
      <c r="F7" s="303" t="s">
        <v>10</v>
      </c>
      <c r="G7" s="303" t="s">
        <v>11</v>
      </c>
      <c r="H7" s="27" t="s">
        <v>9</v>
      </c>
      <c r="I7" s="27" t="s">
        <v>10</v>
      </c>
      <c r="J7" s="27" t="s">
        <v>11</v>
      </c>
      <c r="K7" s="299" t="s">
        <v>154</v>
      </c>
      <c r="L7" s="299" t="s">
        <v>10</v>
      </c>
      <c r="M7" s="294" t="s">
        <v>155</v>
      </c>
      <c r="N7" s="294" t="s">
        <v>154</v>
      </c>
      <c r="O7" s="294" t="s">
        <v>156</v>
      </c>
      <c r="P7" s="294" t="s">
        <v>155</v>
      </c>
      <c r="Q7" s="294" t="s">
        <v>154</v>
      </c>
      <c r="R7" s="294" t="s">
        <v>156</v>
      </c>
      <c r="S7" s="294" t="s">
        <v>155</v>
      </c>
    </row>
    <row r="8" spans="1:19" ht="12.75" customHeight="1">
      <c r="A8" s="289"/>
      <c r="B8" s="303"/>
      <c r="C8" s="303"/>
      <c r="D8" s="303"/>
      <c r="E8" s="303"/>
      <c r="F8" s="303"/>
      <c r="G8" s="303"/>
      <c r="H8" s="27"/>
      <c r="I8" s="27"/>
      <c r="J8" s="27"/>
      <c r="K8" s="300"/>
      <c r="L8" s="300"/>
      <c r="M8" s="295"/>
      <c r="N8" s="295"/>
      <c r="O8" s="295"/>
      <c r="P8" s="295"/>
      <c r="Q8" s="295"/>
      <c r="R8" s="295"/>
      <c r="S8" s="295"/>
    </row>
    <row r="9" spans="1:19" ht="22.5" customHeight="1">
      <c r="A9" s="134" t="s">
        <v>63</v>
      </c>
      <c r="B9" s="102">
        <v>18000</v>
      </c>
      <c r="C9" s="102">
        <v>6500</v>
      </c>
      <c r="D9" s="103">
        <v>0.3611111111111111</v>
      </c>
      <c r="E9" s="102">
        <v>15055</v>
      </c>
      <c r="F9" s="102">
        <v>7954.113709741654</v>
      </c>
      <c r="G9" s="103">
        <v>0.52833701160688507</v>
      </c>
      <c r="H9" s="102">
        <v>16565</v>
      </c>
      <c r="I9" s="102">
        <v>9545</v>
      </c>
      <c r="J9" s="103">
        <v>0.57621491095683675</v>
      </c>
      <c r="K9" s="102">
        <v>15668.157874691697</v>
      </c>
      <c r="L9" s="102">
        <v>8288.5068845539863</v>
      </c>
      <c r="M9" s="43">
        <v>0.52900327855019647</v>
      </c>
      <c r="N9" s="42">
        <v>15975</v>
      </c>
      <c r="O9" s="42">
        <v>8714</v>
      </c>
      <c r="P9" s="43">
        <v>0.54547730829420971</v>
      </c>
      <c r="Q9" s="42">
        <v>16473.760133223699</v>
      </c>
      <c r="R9" s="42">
        <v>9600.8549502578135</v>
      </c>
      <c r="S9" s="43">
        <v>0.58279681582197784</v>
      </c>
    </row>
    <row r="10" spans="1:19" ht="22.5" customHeight="1">
      <c r="A10" s="134" t="s">
        <v>64</v>
      </c>
      <c r="B10" s="102">
        <v>23000</v>
      </c>
      <c r="C10" s="102">
        <v>284000</v>
      </c>
      <c r="D10" s="103">
        <v>12.347826086956522</v>
      </c>
      <c r="E10" s="102">
        <v>22132.122677438478</v>
      </c>
      <c r="F10" s="102">
        <v>297512</v>
      </c>
      <c r="G10" s="103">
        <v>13.442542513253111</v>
      </c>
      <c r="H10" s="102">
        <v>23500</v>
      </c>
      <c r="I10" s="102">
        <v>298945</v>
      </c>
      <c r="J10" s="103">
        <v>12.721063829787234</v>
      </c>
      <c r="K10" s="102">
        <v>21911.962528949909</v>
      </c>
      <c r="L10" s="102">
        <v>279206.28490460006</v>
      </c>
      <c r="M10" s="43">
        <v>12.742185212105714</v>
      </c>
      <c r="N10" s="42">
        <v>22441</v>
      </c>
      <c r="O10" s="42">
        <v>287813</v>
      </c>
      <c r="P10" s="43">
        <v>12.82531972728488</v>
      </c>
      <c r="Q10" s="42">
        <v>22973.1113318348</v>
      </c>
      <c r="R10" s="42">
        <v>295806.68329045805</v>
      </c>
      <c r="S10" s="43">
        <v>12.876213370391254</v>
      </c>
    </row>
    <row r="11" spans="1:19" ht="22.5" customHeight="1">
      <c r="A11" s="134" t="s">
        <v>65</v>
      </c>
      <c r="B11" s="102">
        <v>8500</v>
      </c>
      <c r="C11" s="102">
        <v>59500</v>
      </c>
      <c r="D11" s="103">
        <v>7</v>
      </c>
      <c r="E11" s="102">
        <v>10106.782651545325</v>
      </c>
      <c r="F11" s="102">
        <v>71902.324540333633</v>
      </c>
      <c r="G11" s="103">
        <v>7.1142644518371805</v>
      </c>
      <c r="H11" s="102">
        <v>10185</v>
      </c>
      <c r="I11" s="102">
        <v>73859</v>
      </c>
      <c r="J11" s="103">
        <v>7.2517427589592538</v>
      </c>
      <c r="K11" s="102">
        <v>9784.25</v>
      </c>
      <c r="L11" s="102">
        <v>72489.61</v>
      </c>
      <c r="M11" s="43">
        <v>7.408805989217365</v>
      </c>
      <c r="N11" s="42">
        <v>9943</v>
      </c>
      <c r="O11" s="42">
        <v>74763</v>
      </c>
      <c r="P11" s="43">
        <v>7.5191592074826508</v>
      </c>
      <c r="Q11" s="42">
        <v>10530.981549937929</v>
      </c>
      <c r="R11" s="42">
        <v>82473.967731362296</v>
      </c>
      <c r="S11" s="43">
        <v>7.8315556190342397</v>
      </c>
    </row>
    <row r="12" spans="1:19" ht="22.5" customHeight="1">
      <c r="A12" s="134" t="s">
        <v>66</v>
      </c>
      <c r="B12" s="102">
        <v>7300</v>
      </c>
      <c r="C12" s="102">
        <v>71500</v>
      </c>
      <c r="D12" s="103">
        <v>9.794520547945206</v>
      </c>
      <c r="E12" s="102">
        <v>10160.171882774497</v>
      </c>
      <c r="F12" s="102">
        <v>98904.461942510417</v>
      </c>
      <c r="G12" s="103">
        <v>9.7345264512889322</v>
      </c>
      <c r="H12" s="102">
        <v>9795</v>
      </c>
      <c r="I12" s="102">
        <v>99907</v>
      </c>
      <c r="J12" s="103">
        <v>10.199795814190914</v>
      </c>
      <c r="K12" s="102">
        <v>10340.4</v>
      </c>
      <c r="L12" s="102">
        <v>105719.20000000001</v>
      </c>
      <c r="M12" s="43">
        <v>10.223898495222624</v>
      </c>
      <c r="N12" s="42">
        <v>10847</v>
      </c>
      <c r="O12" s="42">
        <v>111074</v>
      </c>
      <c r="P12" s="43">
        <v>10.240066377800314</v>
      </c>
      <c r="Q12" s="42">
        <v>11619.7866666667</v>
      </c>
      <c r="R12" s="42">
        <v>124688.9348743492</v>
      </c>
      <c r="S12" s="43">
        <v>10.730742177224325</v>
      </c>
    </row>
    <row r="13" spans="1:19" ht="22.5" customHeight="1">
      <c r="A13" s="134" t="s">
        <v>67</v>
      </c>
      <c r="B13" s="102">
        <v>10500</v>
      </c>
      <c r="C13" s="102">
        <v>52500</v>
      </c>
      <c r="D13" s="103">
        <v>5</v>
      </c>
      <c r="E13" s="102">
        <v>10692.374577747054</v>
      </c>
      <c r="F13" s="102">
        <v>67166.787430514771</v>
      </c>
      <c r="G13" s="103">
        <v>6.2817465795018199</v>
      </c>
      <c r="H13" s="102">
        <v>10276</v>
      </c>
      <c r="I13" s="102">
        <v>68025</v>
      </c>
      <c r="J13" s="103">
        <v>6.6197936940443753</v>
      </c>
      <c r="K13" s="102">
        <v>12525.475326887137</v>
      </c>
      <c r="L13" s="102">
        <v>87731.2578775437</v>
      </c>
      <c r="M13" s="43">
        <v>7.004225834784898</v>
      </c>
      <c r="N13" s="42">
        <v>12870</v>
      </c>
      <c r="O13" s="42">
        <v>83898</v>
      </c>
      <c r="P13" s="43">
        <v>6.5188811188811187</v>
      </c>
      <c r="Q13" s="42">
        <v>11895.323470634652</v>
      </c>
      <c r="R13" s="42">
        <v>78692.616585223805</v>
      </c>
      <c r="S13" s="43">
        <v>7.1198245927737824</v>
      </c>
    </row>
    <row r="14" spans="1:19" s="51" customFormat="1" ht="22.5" customHeight="1">
      <c r="A14" s="135" t="s">
        <v>68</v>
      </c>
      <c r="B14" s="104">
        <v>67300</v>
      </c>
      <c r="C14" s="104">
        <v>474000</v>
      </c>
      <c r="D14" s="105">
        <f>C14/B14</f>
        <v>7.0430906389301633</v>
      </c>
      <c r="E14" s="104">
        <v>72398.5</v>
      </c>
      <c r="F14" s="104">
        <v>502765.5</v>
      </c>
      <c r="G14" s="105">
        <f>F14/E14</f>
        <v>6.9444187379572782</v>
      </c>
      <c r="H14" s="104">
        <v>70321</v>
      </c>
      <c r="I14" s="104">
        <v>550281</v>
      </c>
      <c r="J14" s="105">
        <f>I14/H14</f>
        <v>7.8252726781473525</v>
      </c>
      <c r="K14" s="104">
        <v>73086</v>
      </c>
      <c r="L14" s="104">
        <v>585478.549</v>
      </c>
      <c r="M14" s="45">
        <v>8.0108166953999405</v>
      </c>
      <c r="N14" s="44">
        <f>SUM(N9:N13)</f>
        <v>72076</v>
      </c>
      <c r="O14" s="44">
        <f>SUM(O9:O13)</f>
        <v>566262</v>
      </c>
      <c r="P14" s="45">
        <f>O14/N14</f>
        <v>7.8564570730895165</v>
      </c>
      <c r="Q14" s="44">
        <f t="shared" ref="Q14:R14" si="0">SUM(Q9:Q13)</f>
        <v>73492.963152297787</v>
      </c>
      <c r="R14" s="44">
        <f t="shared" si="0"/>
        <v>591263.05743165116</v>
      </c>
      <c r="S14" s="45">
        <f>R14/Q14</f>
        <v>8.0451655787288132</v>
      </c>
    </row>
    <row r="15" spans="1:19" s="60" customFormat="1" ht="12.75">
      <c r="A15" s="304" t="s">
        <v>175</v>
      </c>
      <c r="B15" s="304"/>
      <c r="C15" s="304"/>
      <c r="D15" s="304"/>
      <c r="E15" s="304"/>
      <c r="F15" s="304"/>
      <c r="G15" s="304"/>
      <c r="H15" s="304"/>
      <c r="I15" s="304"/>
      <c r="J15" s="304"/>
      <c r="K15" s="304"/>
      <c r="L15" s="304"/>
      <c r="M15" s="304"/>
      <c r="N15" s="304"/>
      <c r="O15" s="304"/>
      <c r="P15" s="304"/>
      <c r="Q15" s="154"/>
      <c r="R15" s="238" t="s">
        <v>215</v>
      </c>
      <c r="S15" s="238"/>
    </row>
    <row r="16" spans="1:19">
      <c r="A16" s="138"/>
      <c r="B16" s="77"/>
      <c r="C16" s="77"/>
      <c r="D16" s="77"/>
      <c r="E16" s="77"/>
      <c r="F16" s="77"/>
      <c r="G16" s="77"/>
      <c r="H16" s="77"/>
      <c r="I16" s="77"/>
      <c r="J16" s="77"/>
      <c r="K16" s="77"/>
      <c r="L16" s="77"/>
    </row>
    <row r="17" spans="1:12">
      <c r="A17" s="138"/>
      <c r="B17" s="77"/>
      <c r="C17" s="77"/>
      <c r="D17" s="77"/>
      <c r="E17" s="77"/>
      <c r="F17" s="77"/>
      <c r="G17" s="77"/>
      <c r="H17" s="77"/>
      <c r="I17" s="77"/>
      <c r="J17" s="77"/>
      <c r="K17" s="77"/>
      <c r="L17" s="77"/>
    </row>
    <row r="18" spans="1:12">
      <c r="A18" s="138"/>
      <c r="B18" s="77"/>
      <c r="C18" s="77"/>
      <c r="D18" s="77"/>
      <c r="E18" s="77"/>
      <c r="F18" s="77"/>
      <c r="G18" s="77"/>
      <c r="H18" s="77"/>
      <c r="I18" s="77"/>
      <c r="J18" s="77"/>
      <c r="K18" s="77"/>
      <c r="L18" s="77"/>
    </row>
    <row r="19" spans="1:12">
      <c r="A19" s="138"/>
      <c r="B19" s="77"/>
      <c r="C19" s="77"/>
      <c r="D19" s="77"/>
      <c r="E19" s="77"/>
      <c r="F19" s="77"/>
      <c r="G19" s="77"/>
      <c r="H19" s="77"/>
      <c r="I19" s="77"/>
      <c r="J19" s="77"/>
      <c r="K19" s="77"/>
      <c r="L19" s="77"/>
    </row>
    <row r="20" spans="1:12">
      <c r="A20" s="138"/>
      <c r="B20" s="77"/>
      <c r="C20" s="77"/>
      <c r="D20" s="77"/>
      <c r="E20" s="77"/>
      <c r="F20" s="77"/>
      <c r="G20" s="77"/>
      <c r="H20" s="77"/>
      <c r="I20" s="77"/>
      <c r="J20" s="77"/>
      <c r="K20" s="77"/>
      <c r="L20" s="77"/>
    </row>
    <row r="21" spans="1:12">
      <c r="A21" s="138"/>
      <c r="B21" s="77"/>
      <c r="C21" s="77"/>
      <c r="D21" s="77"/>
      <c r="E21" s="77"/>
      <c r="F21" s="77"/>
      <c r="G21" s="77"/>
      <c r="H21" s="77"/>
      <c r="I21" s="77"/>
      <c r="J21" s="77"/>
      <c r="K21" s="77"/>
      <c r="L21" s="77"/>
    </row>
    <row r="22" spans="1:12">
      <c r="A22" s="138"/>
      <c r="B22" s="77"/>
      <c r="C22" s="77"/>
      <c r="D22" s="77"/>
      <c r="E22" s="77"/>
      <c r="F22" s="77"/>
      <c r="G22" s="77"/>
      <c r="H22" s="77"/>
      <c r="I22" s="77"/>
      <c r="J22" s="77"/>
      <c r="K22" s="77"/>
      <c r="L22" s="77"/>
    </row>
    <row r="23" spans="1:12">
      <c r="A23" s="138"/>
      <c r="B23" s="77"/>
      <c r="C23" s="77"/>
      <c r="D23" s="77"/>
      <c r="E23" s="77"/>
      <c r="F23" s="77"/>
      <c r="G23" s="77"/>
      <c r="H23" s="77"/>
      <c r="I23" s="77"/>
      <c r="J23" s="77"/>
      <c r="K23" s="77"/>
      <c r="L23" s="77"/>
    </row>
    <row r="24" spans="1:12">
      <c r="A24" s="138"/>
      <c r="B24" s="77"/>
      <c r="C24" s="77"/>
      <c r="D24" s="77"/>
      <c r="E24" s="77"/>
      <c r="F24" s="77"/>
      <c r="G24" s="77"/>
      <c r="H24" s="77"/>
      <c r="I24" s="77"/>
      <c r="J24" s="77"/>
      <c r="K24" s="77"/>
      <c r="L24" s="77"/>
    </row>
    <row r="25" spans="1:12">
      <c r="A25" s="77"/>
      <c r="B25" s="77"/>
      <c r="C25" s="77"/>
      <c r="D25" s="77"/>
      <c r="E25" s="77"/>
      <c r="F25" s="77"/>
      <c r="G25" s="77"/>
      <c r="H25" s="77"/>
      <c r="I25" s="77"/>
      <c r="J25" s="77"/>
      <c r="K25" s="77"/>
      <c r="L25" s="77"/>
    </row>
    <row r="26" spans="1:12">
      <c r="A26" s="77"/>
      <c r="B26" s="77"/>
      <c r="C26" s="77"/>
      <c r="D26" s="77"/>
      <c r="E26" s="77"/>
      <c r="F26" s="77"/>
      <c r="G26" s="77"/>
      <c r="H26" s="77"/>
      <c r="I26" s="77"/>
      <c r="J26" s="77"/>
      <c r="K26" s="77"/>
      <c r="L26" s="77"/>
    </row>
    <row r="27" spans="1:12">
      <c r="A27" s="77"/>
      <c r="B27" s="77"/>
      <c r="C27" s="77"/>
      <c r="D27" s="77"/>
      <c r="E27" s="77"/>
      <c r="F27" s="77"/>
      <c r="G27" s="77"/>
      <c r="H27" s="77"/>
      <c r="I27" s="77"/>
      <c r="J27" s="77"/>
      <c r="K27" s="77"/>
      <c r="L27" s="77"/>
    </row>
    <row r="28" spans="1:12" s="60" customFormat="1" ht="8.25">
      <c r="A28" s="290"/>
      <c r="B28" s="290"/>
      <c r="C28" s="290"/>
      <c r="D28" s="290"/>
      <c r="E28" s="290"/>
      <c r="F28" s="290"/>
    </row>
  </sheetData>
  <mergeCells count="30">
    <mergeCell ref="R15:S15"/>
    <mergeCell ref="A15:P15"/>
    <mergeCell ref="N4:S4"/>
    <mergeCell ref="N2:S2"/>
    <mergeCell ref="N3:S3"/>
    <mergeCell ref="A1:S1"/>
    <mergeCell ref="Q6:S6"/>
    <mergeCell ref="Q7:Q8"/>
    <mergeCell ref="R7:R8"/>
    <mergeCell ref="S7:S8"/>
    <mergeCell ref="B5:S5"/>
    <mergeCell ref="A5:A8"/>
    <mergeCell ref="C7:C8"/>
    <mergeCell ref="D7:D8"/>
    <mergeCell ref="B7:B8"/>
    <mergeCell ref="B6:D6"/>
    <mergeCell ref="A28:F28"/>
    <mergeCell ref="N6:P6"/>
    <mergeCell ref="N7:N8"/>
    <mergeCell ref="O7:O8"/>
    <mergeCell ref="P7:P8"/>
    <mergeCell ref="K6:M6"/>
    <mergeCell ref="K7:K8"/>
    <mergeCell ref="L7:L8"/>
    <mergeCell ref="M7:M8"/>
    <mergeCell ref="H6:J6"/>
    <mergeCell ref="E6:G6"/>
    <mergeCell ref="E7:E8"/>
    <mergeCell ref="F7:F8"/>
    <mergeCell ref="G7:G8"/>
  </mergeCells>
  <printOptions horizontalCentered="1"/>
  <pageMargins left="0.6" right="0.6" top="0.77" bottom="0.77" header="0.25" footer="0.25"/>
  <pageSetup paperSize="138"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tabSelected="1" view="pageBreakPreview" zoomScale="130" zoomScaleNormal="100" zoomScaleSheetLayoutView="130" workbookViewId="0">
      <selection sqref="A1:I1"/>
    </sheetView>
  </sheetViews>
  <sheetFormatPr defaultColWidth="9.140625" defaultRowHeight="15"/>
  <cols>
    <col min="1" max="1" width="19" style="12" bestFit="1" customWidth="1"/>
    <col min="2" max="9" width="12.7109375" style="12" customWidth="1"/>
    <col min="10" max="18" width="18.7109375" style="12" customWidth="1"/>
    <col min="19" max="16384" width="9.140625" style="12"/>
  </cols>
  <sheetData>
    <row r="1" spans="1:18" ht="30.75">
      <c r="A1" s="245" t="s">
        <v>317</v>
      </c>
      <c r="B1" s="245"/>
      <c r="C1" s="245"/>
      <c r="D1" s="245"/>
      <c r="E1" s="245"/>
      <c r="F1" s="245"/>
      <c r="G1" s="245"/>
      <c r="H1" s="245"/>
      <c r="I1" s="245"/>
    </row>
    <row r="2" spans="1:18" s="67" customFormat="1" ht="20.25" customHeight="1">
      <c r="A2" s="306" t="s">
        <v>318</v>
      </c>
      <c r="B2" s="255" t="s">
        <v>4</v>
      </c>
      <c r="C2" s="255"/>
      <c r="D2" s="255"/>
      <c r="E2" s="255"/>
      <c r="F2" s="255"/>
      <c r="G2" s="255"/>
      <c r="H2" s="255"/>
      <c r="I2" s="255"/>
      <c r="J2" s="73"/>
    </row>
    <row r="3" spans="1:18" s="67" customFormat="1" ht="18">
      <c r="A3" s="307"/>
      <c r="B3" s="160" t="s">
        <v>44</v>
      </c>
      <c r="C3" s="160" t="s">
        <v>45</v>
      </c>
      <c r="D3" s="160" t="s">
        <v>50</v>
      </c>
      <c r="E3" s="160" t="s">
        <v>70</v>
      </c>
      <c r="F3" s="160" t="s">
        <v>91</v>
      </c>
      <c r="G3" s="160" t="s">
        <v>97</v>
      </c>
      <c r="H3" s="160" t="s">
        <v>153</v>
      </c>
      <c r="I3" s="160" t="s">
        <v>181</v>
      </c>
    </row>
    <row r="4" spans="1:18" s="67" customFormat="1" ht="21.95" customHeight="1">
      <c r="A4" s="179" t="s">
        <v>265</v>
      </c>
      <c r="B4" s="178">
        <v>7241416</v>
      </c>
      <c r="C4" s="178">
        <v>7302808</v>
      </c>
      <c r="D4" s="178">
        <v>7347487</v>
      </c>
      <c r="E4" s="178">
        <v>7377605</v>
      </c>
      <c r="F4" s="178">
        <v>7385035</v>
      </c>
      <c r="G4" s="178">
        <v>7458885</v>
      </c>
      <c r="H4" s="178">
        <v>7466841</v>
      </c>
      <c r="I4" s="178">
        <v>7413197</v>
      </c>
      <c r="J4" s="74"/>
      <c r="K4" s="74"/>
      <c r="L4" s="74"/>
    </row>
    <row r="5" spans="1:18" ht="21.95" customHeight="1">
      <c r="A5" s="146" t="s">
        <v>71</v>
      </c>
      <c r="B5" s="178">
        <v>5167733</v>
      </c>
      <c r="C5" s="178">
        <v>5168809</v>
      </c>
      <c r="D5" s="178">
        <v>5177998</v>
      </c>
      <c r="E5" s="178">
        <v>5184166</v>
      </c>
      <c r="F5" s="178">
        <v>5308664</v>
      </c>
      <c r="G5" s="178">
        <v>5257591</v>
      </c>
      <c r="H5" s="178">
        <v>5159931</v>
      </c>
      <c r="I5" s="178">
        <v>5132931</v>
      </c>
      <c r="J5" s="128"/>
      <c r="K5" s="128"/>
      <c r="L5" s="128"/>
      <c r="M5" s="128"/>
      <c r="N5" s="128"/>
      <c r="O5" s="128"/>
      <c r="P5" s="128"/>
      <c r="Q5" s="128"/>
      <c r="R5" s="128"/>
    </row>
    <row r="6" spans="1:18" ht="21.95" customHeight="1">
      <c r="A6" s="146" t="s">
        <v>72</v>
      </c>
      <c r="B6" s="178">
        <v>789370</v>
      </c>
      <c r="C6" s="178">
        <v>800658</v>
      </c>
      <c r="D6" s="178">
        <v>801975</v>
      </c>
      <c r="E6" s="178">
        <v>802859</v>
      </c>
      <c r="F6" s="178">
        <v>798889</v>
      </c>
      <c r="G6" s="178">
        <v>806079</v>
      </c>
      <c r="H6" s="178">
        <v>793725</v>
      </c>
      <c r="I6" s="178">
        <v>771205</v>
      </c>
      <c r="J6" s="128"/>
      <c r="K6" s="128"/>
      <c r="L6" s="128"/>
      <c r="M6" s="128"/>
      <c r="N6" s="128"/>
      <c r="O6" s="128"/>
      <c r="P6" s="128"/>
      <c r="Q6" s="128"/>
      <c r="R6" s="128"/>
    </row>
    <row r="7" spans="1:18" ht="21.95" customHeight="1">
      <c r="A7" s="146" t="s">
        <v>73</v>
      </c>
      <c r="B7" s="178">
        <v>10252236</v>
      </c>
      <c r="C7" s="178">
        <v>10986114</v>
      </c>
      <c r="D7" s="178">
        <v>11165099</v>
      </c>
      <c r="E7" s="178">
        <v>11286973</v>
      </c>
      <c r="F7" s="178">
        <v>12283752</v>
      </c>
      <c r="G7" s="178">
        <v>12811953</v>
      </c>
      <c r="H7" s="178">
        <v>13442614</v>
      </c>
      <c r="I7" s="178">
        <v>13990703</v>
      </c>
      <c r="J7" s="67"/>
      <c r="K7" s="67"/>
      <c r="L7" s="67"/>
      <c r="M7" s="67"/>
      <c r="N7" s="67"/>
      <c r="O7" s="67"/>
      <c r="P7" s="67"/>
      <c r="Q7" s="67"/>
      <c r="R7" s="67"/>
    </row>
    <row r="8" spans="1:18" ht="21.95" customHeight="1">
      <c r="A8" s="146" t="s">
        <v>75</v>
      </c>
      <c r="B8" s="178">
        <v>1198001</v>
      </c>
      <c r="C8" s="178">
        <v>1291308</v>
      </c>
      <c r="D8" s="178">
        <v>1328036</v>
      </c>
      <c r="E8" s="178">
        <v>1353344</v>
      </c>
      <c r="F8" s="178">
        <v>1488338</v>
      </c>
      <c r="G8" s="178">
        <v>1519593</v>
      </c>
      <c r="H8" s="178">
        <v>1588838</v>
      </c>
      <c r="I8" s="178">
        <v>1504624</v>
      </c>
      <c r="J8" s="67"/>
      <c r="K8" s="67"/>
      <c r="L8" s="67"/>
      <c r="M8" s="67"/>
      <c r="N8" s="67"/>
      <c r="O8" s="67"/>
      <c r="P8" s="67"/>
      <c r="Q8" s="67"/>
      <c r="R8" s="67"/>
    </row>
    <row r="9" spans="1:18" ht="21.95" customHeight="1">
      <c r="A9" s="146" t="s">
        <v>76</v>
      </c>
      <c r="B9" s="178">
        <v>48429016</v>
      </c>
      <c r="C9" s="178">
        <v>68630638</v>
      </c>
      <c r="D9" s="178">
        <v>70007151</v>
      </c>
      <c r="E9" s="178">
        <v>70947912</v>
      </c>
      <c r="F9" s="178">
        <v>75709330</v>
      </c>
      <c r="G9" s="178">
        <v>82598879</v>
      </c>
      <c r="H9" s="178">
        <v>73418077</v>
      </c>
      <c r="I9" s="178">
        <v>66803117</v>
      </c>
      <c r="J9" s="67"/>
      <c r="K9" s="67"/>
      <c r="L9" s="67"/>
      <c r="M9" s="67"/>
      <c r="N9" s="67"/>
      <c r="O9" s="67"/>
      <c r="P9" s="67"/>
      <c r="Q9" s="67"/>
      <c r="R9" s="67"/>
    </row>
    <row r="10" spans="1:18" ht="21.95" customHeight="1">
      <c r="A10" s="146" t="s">
        <v>77</v>
      </c>
      <c r="B10" s="178">
        <v>390281</v>
      </c>
      <c r="C10" s="178">
        <v>392255</v>
      </c>
      <c r="D10" s="178">
        <v>394775</v>
      </c>
      <c r="E10" s="178">
        <v>396474</v>
      </c>
      <c r="F10" s="178">
        <v>416400</v>
      </c>
      <c r="G10" s="178">
        <v>427226</v>
      </c>
      <c r="H10" s="178">
        <v>432226</v>
      </c>
      <c r="I10" s="178">
        <v>605944</v>
      </c>
      <c r="J10" s="67"/>
      <c r="K10" s="67"/>
      <c r="L10" s="67"/>
      <c r="M10" s="67"/>
      <c r="N10" s="67"/>
      <c r="O10" s="67"/>
      <c r="P10" s="67"/>
      <c r="Q10" s="67"/>
      <c r="R10" s="67"/>
    </row>
    <row r="11" spans="1:18" ht="21.95" customHeight="1">
      <c r="A11" s="146" t="s">
        <v>78</v>
      </c>
      <c r="B11" s="178">
        <v>1025941</v>
      </c>
      <c r="C11" s="178">
        <v>1026135</v>
      </c>
      <c r="D11" s="178">
        <v>1029529</v>
      </c>
      <c r="E11" s="178">
        <v>1031811</v>
      </c>
      <c r="F11" s="178">
        <v>1078775</v>
      </c>
      <c r="G11" s="178">
        <v>1166156</v>
      </c>
      <c r="H11" s="178">
        <v>1209041</v>
      </c>
      <c r="I11" s="178">
        <v>1223061</v>
      </c>
      <c r="J11" s="67"/>
      <c r="K11" s="67"/>
      <c r="L11" s="67"/>
      <c r="M11" s="67"/>
      <c r="N11" s="67"/>
      <c r="O11" s="67"/>
      <c r="P11" s="67"/>
      <c r="Q11" s="67"/>
      <c r="R11" s="67"/>
    </row>
    <row r="12" spans="1:18" ht="21.95" customHeight="1">
      <c r="A12" s="146" t="s">
        <v>79</v>
      </c>
      <c r="B12" s="178">
        <v>1349124</v>
      </c>
      <c r="C12" s="178">
        <v>1355384</v>
      </c>
      <c r="D12" s="232">
        <v>1509512</v>
      </c>
      <c r="E12" s="178">
        <v>1624520</v>
      </c>
      <c r="F12" s="178">
        <v>1560584</v>
      </c>
      <c r="G12" s="178">
        <v>1635492</v>
      </c>
      <c r="H12" s="178">
        <v>1630642</v>
      </c>
      <c r="I12" s="178">
        <v>1666827</v>
      </c>
      <c r="J12" s="67"/>
      <c r="K12" s="67"/>
      <c r="L12" s="67"/>
      <c r="M12" s="67"/>
      <c r="N12" s="67"/>
      <c r="O12" s="67"/>
      <c r="P12" s="67"/>
      <c r="Q12" s="67"/>
      <c r="R12" s="67"/>
    </row>
    <row r="13" spans="1:18" ht="21.95" customHeight="1">
      <c r="A13" s="146" t="s">
        <v>80</v>
      </c>
      <c r="B13" s="178">
        <v>8412728</v>
      </c>
      <c r="C13" s="178">
        <v>12353515</v>
      </c>
      <c r="D13" s="178">
        <v>12388889</v>
      </c>
      <c r="E13" s="178">
        <v>12412657</v>
      </c>
      <c r="F13" s="178">
        <v>12526979</v>
      </c>
      <c r="G13" s="178">
        <v>12927842</v>
      </c>
      <c r="H13" s="178">
        <v>11374011</v>
      </c>
      <c r="I13" s="178">
        <v>10131642</v>
      </c>
      <c r="J13" s="101"/>
      <c r="K13" s="67"/>
      <c r="L13" s="67"/>
      <c r="M13" s="67"/>
      <c r="N13" s="67"/>
      <c r="O13" s="67"/>
      <c r="P13" s="67"/>
      <c r="Q13" s="67"/>
      <c r="R13" s="67"/>
    </row>
    <row r="14" spans="1:18" ht="21.95" customHeight="1">
      <c r="A14" s="146" t="s">
        <v>81</v>
      </c>
      <c r="B14" s="178">
        <v>179480</v>
      </c>
      <c r="C14" s="178">
        <v>180927</v>
      </c>
      <c r="D14" s="178">
        <v>183940</v>
      </c>
      <c r="E14" s="178">
        <v>185992</v>
      </c>
      <c r="F14" s="178">
        <v>190747</v>
      </c>
      <c r="G14" s="178">
        <v>191701</v>
      </c>
      <c r="H14" s="178">
        <v>220532</v>
      </c>
      <c r="I14" s="178">
        <v>302473</v>
      </c>
      <c r="J14" s="101"/>
      <c r="K14" s="67"/>
      <c r="L14" s="67"/>
      <c r="M14" s="67"/>
      <c r="N14" s="67"/>
      <c r="O14" s="67"/>
      <c r="P14" s="67"/>
      <c r="Q14" s="67"/>
      <c r="R14" s="67"/>
    </row>
    <row r="15" spans="1:18" ht="21.95" customHeight="1">
      <c r="A15" s="146" t="s">
        <v>259</v>
      </c>
      <c r="B15" s="178">
        <v>70966</v>
      </c>
      <c r="C15" s="178">
        <v>68831</v>
      </c>
      <c r="D15" s="178">
        <v>69346</v>
      </c>
      <c r="E15" s="178">
        <v>71690</v>
      </c>
      <c r="F15" s="178">
        <v>69588</v>
      </c>
      <c r="G15" s="178">
        <v>70005</v>
      </c>
      <c r="H15" s="178">
        <v>65406</v>
      </c>
      <c r="I15" s="178">
        <v>62561</v>
      </c>
      <c r="J15" s="101"/>
      <c r="K15" s="67"/>
      <c r="L15" s="67"/>
      <c r="M15" s="67"/>
      <c r="N15" s="67"/>
      <c r="O15" s="67"/>
      <c r="P15" s="67"/>
      <c r="Q15" s="67"/>
      <c r="R15" s="67"/>
    </row>
    <row r="16" spans="1:18" ht="21.95" customHeight="1">
      <c r="A16" s="146" t="s">
        <v>260</v>
      </c>
      <c r="B16" s="178">
        <v>25871</v>
      </c>
      <c r="C16" s="178">
        <v>32213</v>
      </c>
      <c r="D16" s="178">
        <v>34487</v>
      </c>
      <c r="E16" s="178">
        <v>34487</v>
      </c>
      <c r="F16" s="178">
        <v>34645</v>
      </c>
      <c r="G16" s="178">
        <v>34610</v>
      </c>
      <c r="H16" s="178">
        <v>44531</v>
      </c>
      <c r="I16" s="178">
        <v>43236</v>
      </c>
      <c r="J16" s="101"/>
      <c r="K16" s="67"/>
      <c r="L16" s="67"/>
      <c r="M16" s="67"/>
      <c r="N16" s="67"/>
      <c r="O16" s="67"/>
      <c r="P16" s="67"/>
      <c r="Q16" s="67"/>
      <c r="R16" s="67"/>
    </row>
    <row r="17" spans="1:18" ht="21.95" customHeight="1">
      <c r="A17" s="146" t="s">
        <v>261</v>
      </c>
      <c r="B17" s="178">
        <v>52655</v>
      </c>
      <c r="C17" s="178">
        <v>55808</v>
      </c>
      <c r="D17" s="178">
        <v>68711</v>
      </c>
      <c r="E17" s="178">
        <v>68711</v>
      </c>
      <c r="F17" s="178">
        <v>59822</v>
      </c>
      <c r="G17" s="178">
        <v>59762</v>
      </c>
      <c r="H17" s="178">
        <v>54864</v>
      </c>
      <c r="I17" s="178">
        <v>54248</v>
      </c>
      <c r="J17" s="101"/>
      <c r="K17" s="67"/>
      <c r="L17" s="67"/>
      <c r="M17" s="67"/>
      <c r="N17" s="67"/>
      <c r="O17" s="67"/>
      <c r="P17" s="67"/>
      <c r="Q17" s="67"/>
      <c r="R17" s="67"/>
    </row>
    <row r="18" spans="1:18" s="55" customFormat="1" ht="17.25">
      <c r="A18" s="305" t="s">
        <v>175</v>
      </c>
      <c r="B18" s="305"/>
      <c r="C18" s="305"/>
      <c r="D18" s="305"/>
      <c r="E18" s="305"/>
      <c r="F18" s="305"/>
      <c r="G18" s="305"/>
      <c r="H18" s="305"/>
      <c r="I18" s="305"/>
    </row>
    <row r="19" spans="1:18">
      <c r="A19" s="138"/>
      <c r="B19" s="67"/>
      <c r="C19" s="67"/>
      <c r="D19" s="67"/>
      <c r="E19" s="67"/>
      <c r="F19" s="67"/>
      <c r="G19" s="67"/>
      <c r="H19" s="67"/>
      <c r="I19" s="67"/>
      <c r="J19" s="67"/>
      <c r="K19" s="67"/>
      <c r="L19" s="67"/>
      <c r="M19" s="67"/>
      <c r="N19" s="67"/>
      <c r="O19" s="67"/>
      <c r="P19" s="67"/>
      <c r="Q19" s="67"/>
      <c r="R19" s="67"/>
    </row>
    <row r="20" spans="1:18">
      <c r="A20" s="138"/>
      <c r="B20" s="67"/>
      <c r="C20" s="67"/>
      <c r="D20" s="67"/>
      <c r="E20" s="67"/>
      <c r="F20" s="67"/>
      <c r="G20" s="67"/>
      <c r="H20" s="67"/>
      <c r="I20" s="67"/>
      <c r="J20" s="67"/>
      <c r="K20" s="67"/>
      <c r="L20" s="67"/>
      <c r="M20" s="67"/>
      <c r="N20" s="67"/>
      <c r="O20" s="67"/>
      <c r="P20" s="67"/>
      <c r="Q20" s="67"/>
      <c r="R20" s="67"/>
    </row>
    <row r="21" spans="1:18">
      <c r="A21" s="138"/>
      <c r="B21" s="67"/>
      <c r="C21" s="67"/>
      <c r="D21" s="67"/>
      <c r="E21" s="67"/>
      <c r="F21" s="67"/>
      <c r="G21" s="67"/>
      <c r="H21" s="67"/>
      <c r="I21" s="67"/>
      <c r="J21" s="67"/>
      <c r="K21" s="67"/>
      <c r="L21" s="67"/>
      <c r="M21" s="67"/>
      <c r="N21" s="67"/>
      <c r="O21" s="67"/>
      <c r="P21" s="67"/>
      <c r="Q21" s="67"/>
      <c r="R21" s="67"/>
    </row>
    <row r="22" spans="1:18">
      <c r="A22" s="138"/>
      <c r="B22" s="67"/>
      <c r="C22" s="67"/>
      <c r="D22" s="67"/>
      <c r="E22" s="67"/>
      <c r="F22" s="67"/>
      <c r="G22" s="67"/>
      <c r="H22" s="67"/>
      <c r="I22" s="67"/>
      <c r="J22" s="67"/>
      <c r="K22" s="67"/>
      <c r="L22" s="67"/>
      <c r="M22" s="67"/>
      <c r="N22" s="67"/>
      <c r="O22" s="67"/>
      <c r="P22" s="67"/>
      <c r="Q22" s="67"/>
      <c r="R22" s="67"/>
    </row>
    <row r="23" spans="1:18">
      <c r="A23" s="138"/>
      <c r="B23" s="67"/>
      <c r="C23" s="67"/>
      <c r="D23" s="67"/>
      <c r="E23" s="67"/>
      <c r="F23" s="67"/>
      <c r="G23" s="67"/>
      <c r="H23" s="67"/>
      <c r="I23" s="67"/>
      <c r="J23" s="67"/>
      <c r="K23" s="67"/>
      <c r="L23" s="67"/>
      <c r="M23" s="67"/>
      <c r="N23" s="67"/>
      <c r="O23" s="67"/>
      <c r="P23" s="67"/>
      <c r="Q23" s="67"/>
      <c r="R23" s="67"/>
    </row>
    <row r="24" spans="1:18">
      <c r="A24" s="138"/>
      <c r="B24" s="67"/>
      <c r="C24" s="67"/>
      <c r="D24" s="67"/>
      <c r="E24" s="67"/>
      <c r="F24" s="67"/>
      <c r="G24" s="67"/>
      <c r="H24" s="67"/>
      <c r="I24" s="67"/>
      <c r="J24" s="67"/>
      <c r="K24" s="67"/>
      <c r="L24" s="67"/>
      <c r="M24" s="67"/>
      <c r="N24" s="67"/>
      <c r="O24" s="67"/>
      <c r="P24" s="67"/>
      <c r="Q24" s="67"/>
      <c r="R24" s="67"/>
    </row>
    <row r="25" spans="1:18">
      <c r="A25" s="67"/>
      <c r="B25" s="67"/>
      <c r="C25" s="67"/>
      <c r="D25" s="67"/>
      <c r="E25" s="67"/>
      <c r="F25" s="67"/>
      <c r="G25" s="67"/>
      <c r="H25" s="67"/>
      <c r="I25" s="67"/>
      <c r="J25" s="67"/>
      <c r="K25" s="67"/>
      <c r="L25" s="67"/>
      <c r="M25" s="67"/>
      <c r="N25" s="67"/>
      <c r="O25" s="67"/>
      <c r="P25" s="67"/>
      <c r="Q25" s="67"/>
      <c r="R25" s="67"/>
    </row>
    <row r="26" spans="1:18">
      <c r="A26" s="67"/>
      <c r="B26" s="67"/>
      <c r="C26" s="67"/>
      <c r="D26" s="67"/>
      <c r="E26" s="67"/>
      <c r="F26" s="67"/>
      <c r="G26" s="67"/>
      <c r="H26" s="67"/>
      <c r="I26" s="67"/>
      <c r="J26" s="67"/>
      <c r="K26" s="67"/>
      <c r="L26" s="67"/>
      <c r="M26" s="67"/>
      <c r="N26" s="67"/>
      <c r="O26" s="67"/>
      <c r="P26" s="67"/>
      <c r="Q26" s="67"/>
      <c r="R26" s="67"/>
    </row>
    <row r="27" spans="1:18">
      <c r="A27" s="67"/>
      <c r="B27" s="67"/>
      <c r="C27" s="67"/>
      <c r="D27" s="67"/>
      <c r="E27" s="67"/>
      <c r="F27" s="67"/>
      <c r="G27" s="67"/>
      <c r="H27" s="67"/>
      <c r="I27" s="67"/>
      <c r="J27" s="67"/>
      <c r="K27" s="67"/>
      <c r="L27" s="67"/>
      <c r="M27" s="67"/>
      <c r="N27" s="67"/>
      <c r="O27" s="67"/>
      <c r="P27" s="67"/>
      <c r="Q27" s="67"/>
      <c r="R27" s="67"/>
    </row>
    <row r="28" spans="1:18" s="57" customFormat="1" ht="8.25">
      <c r="A28" s="285"/>
      <c r="B28" s="285"/>
      <c r="C28" s="285"/>
      <c r="D28" s="285"/>
      <c r="E28" s="285"/>
      <c r="F28" s="285"/>
      <c r="G28" s="285"/>
      <c r="H28" s="285"/>
      <c r="I28" s="285"/>
      <c r="J28" s="285"/>
      <c r="K28" s="285"/>
      <c r="L28" s="285"/>
    </row>
  </sheetData>
  <mergeCells count="5">
    <mergeCell ref="A18:I18"/>
    <mergeCell ref="A2:A3"/>
    <mergeCell ref="B2:I2"/>
    <mergeCell ref="A1:I1"/>
    <mergeCell ref="A28:L28"/>
  </mergeCells>
  <printOptions horizontalCentered="1"/>
  <pageMargins left="0.6" right="0.6" top="0.77" bottom="0.77" header="0.25" footer="0.25"/>
  <pageSetup paperSize="34" scale="98" fitToHeight="0" orientation="landscape" r:id="rId1"/>
  <ignoredErrors>
    <ignoredError sqref="B17 B16 B15 B14 B13 B12 B11 B10 B9 B8 B7 B6 B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8"/>
  <sheetViews>
    <sheetView view="pageBreakPreview" zoomScaleNormal="100" zoomScaleSheetLayoutView="100" workbookViewId="0">
      <selection sqref="A1:K1"/>
    </sheetView>
  </sheetViews>
  <sheetFormatPr defaultColWidth="9.140625" defaultRowHeight="15"/>
  <cols>
    <col min="1" max="1" width="16.42578125" style="12" customWidth="1"/>
    <col min="2" max="11" width="12.7109375" style="12" customWidth="1"/>
    <col min="12" max="18" width="18.7109375" style="12" customWidth="1"/>
    <col min="19" max="16384" width="9.140625" style="12"/>
  </cols>
  <sheetData>
    <row r="1" spans="1:18" ht="35.25" customHeight="1">
      <c r="A1" s="308" t="s">
        <v>312</v>
      </c>
      <c r="B1" s="308"/>
      <c r="C1" s="308"/>
      <c r="D1" s="308"/>
      <c r="E1" s="308"/>
      <c r="F1" s="308"/>
      <c r="G1" s="308"/>
      <c r="H1" s="308"/>
      <c r="I1" s="308"/>
      <c r="J1" s="308"/>
      <c r="K1" s="308"/>
    </row>
    <row r="2" spans="1:18" s="67" customFormat="1" ht="18">
      <c r="A2" s="306" t="s">
        <v>288</v>
      </c>
      <c r="B2" s="309" t="s">
        <v>4</v>
      </c>
      <c r="C2" s="260"/>
      <c r="D2" s="260"/>
      <c r="E2" s="260"/>
      <c r="F2" s="260"/>
      <c r="G2" s="260"/>
      <c r="H2" s="260"/>
      <c r="I2" s="261"/>
      <c r="J2" s="255" t="s">
        <v>104</v>
      </c>
      <c r="K2" s="255"/>
    </row>
    <row r="3" spans="1:18" s="67" customFormat="1" ht="18">
      <c r="A3" s="307"/>
      <c r="B3" s="160" t="s">
        <v>44</v>
      </c>
      <c r="C3" s="160" t="s">
        <v>45</v>
      </c>
      <c r="D3" s="160" t="s">
        <v>50</v>
      </c>
      <c r="E3" s="160" t="s">
        <v>52</v>
      </c>
      <c r="F3" s="160" t="s">
        <v>91</v>
      </c>
      <c r="G3" s="160" t="s">
        <v>97</v>
      </c>
      <c r="H3" s="160" t="s">
        <v>153</v>
      </c>
      <c r="I3" s="160" t="s">
        <v>186</v>
      </c>
      <c r="J3" s="160" t="s">
        <v>181</v>
      </c>
      <c r="K3" s="160" t="s">
        <v>185</v>
      </c>
    </row>
    <row r="4" spans="1:18" s="67" customFormat="1" ht="38.25" customHeight="1">
      <c r="A4" s="133" t="s">
        <v>100</v>
      </c>
      <c r="B4" s="180">
        <v>1724823</v>
      </c>
      <c r="C4" s="180">
        <v>1853885</v>
      </c>
      <c r="D4" s="180">
        <v>1911239</v>
      </c>
      <c r="E4" s="180">
        <v>2085000</v>
      </c>
      <c r="F4" s="180">
        <v>2168434.2512128549</v>
      </c>
      <c r="G4" s="180">
        <v>2301000</v>
      </c>
      <c r="H4" s="180">
        <v>2479899.2526345002</v>
      </c>
      <c r="I4" s="180">
        <v>2566614</v>
      </c>
      <c r="J4" s="180">
        <v>1739662.5273951655</v>
      </c>
      <c r="K4" s="180">
        <v>1770927</v>
      </c>
    </row>
    <row r="5" spans="1:18" ht="18">
      <c r="A5" s="133" t="s">
        <v>289</v>
      </c>
      <c r="B5" s="180">
        <v>557669</v>
      </c>
      <c r="C5" s="180">
        <v>639590</v>
      </c>
      <c r="D5" s="180">
        <v>665285</v>
      </c>
      <c r="E5" s="180">
        <v>721090</v>
      </c>
      <c r="F5" s="180">
        <v>795529.5662128547</v>
      </c>
      <c r="G5" s="180">
        <v>920400</v>
      </c>
      <c r="H5" s="180">
        <v>1060486.9723028319</v>
      </c>
      <c r="I5" s="180">
        <v>1101812</v>
      </c>
      <c r="J5" s="180">
        <v>768216.76273617148</v>
      </c>
      <c r="K5" s="180">
        <v>763165</v>
      </c>
      <c r="L5" s="128"/>
      <c r="M5" s="128"/>
      <c r="N5" s="128"/>
      <c r="O5" s="128"/>
      <c r="P5" s="128"/>
      <c r="Q5" s="128"/>
      <c r="R5" s="128"/>
    </row>
    <row r="6" spans="1:18" ht="18">
      <c r="A6" s="133" t="s">
        <v>290</v>
      </c>
      <c r="B6" s="180">
        <v>1167154</v>
      </c>
      <c r="C6" s="180">
        <v>1214295</v>
      </c>
      <c r="D6" s="180">
        <v>1249954</v>
      </c>
      <c r="E6" s="180">
        <v>1363910</v>
      </c>
      <c r="F6" s="180">
        <v>1372904.6850000001</v>
      </c>
      <c r="G6" s="180">
        <v>1380600</v>
      </c>
      <c r="H6" s="180">
        <v>1419412.2803316687</v>
      </c>
      <c r="I6" s="180">
        <v>1464802</v>
      </c>
      <c r="J6" s="180">
        <v>971445.76465899404</v>
      </c>
      <c r="K6" s="180">
        <v>1007762</v>
      </c>
      <c r="L6" s="128"/>
      <c r="M6" s="128"/>
      <c r="N6" s="128"/>
      <c r="O6" s="128"/>
      <c r="P6" s="128"/>
      <c r="Q6" s="128"/>
      <c r="R6" s="128"/>
    </row>
    <row r="7" spans="1:18" ht="42" customHeight="1">
      <c r="A7" s="133" t="s">
        <v>101</v>
      </c>
      <c r="B7" s="180">
        <v>300901</v>
      </c>
      <c r="C7" s="180">
        <v>317854</v>
      </c>
      <c r="D7" s="180">
        <v>332544</v>
      </c>
      <c r="E7" s="180">
        <v>347000</v>
      </c>
      <c r="F7" s="180">
        <v>357081.5604954586</v>
      </c>
      <c r="G7" s="180">
        <v>552156</v>
      </c>
      <c r="H7" s="180">
        <v>520741.9</v>
      </c>
      <c r="I7" s="180">
        <v>512788</v>
      </c>
      <c r="J7" s="180">
        <v>381468.58623333334</v>
      </c>
      <c r="K7" s="180">
        <v>338709</v>
      </c>
      <c r="L7" s="67"/>
      <c r="M7" s="67"/>
      <c r="N7" s="67"/>
      <c r="O7" s="67"/>
      <c r="P7" s="67"/>
      <c r="Q7" s="67"/>
      <c r="R7" s="67"/>
    </row>
    <row r="8" spans="1:18" ht="18">
      <c r="A8" s="133" t="s">
        <v>266</v>
      </c>
      <c r="B8" s="180">
        <v>174012</v>
      </c>
      <c r="C8" s="180">
        <v>179110</v>
      </c>
      <c r="D8" s="180">
        <v>180080</v>
      </c>
      <c r="E8" s="180">
        <v>185200</v>
      </c>
      <c r="F8" s="180">
        <v>188574.24999999997</v>
      </c>
      <c r="G8" s="180">
        <v>189517</v>
      </c>
      <c r="H8" s="180">
        <v>188171.9</v>
      </c>
      <c r="I8" s="180">
        <v>194090</v>
      </c>
      <c r="J8" s="180">
        <v>127166.57002</v>
      </c>
      <c r="K8" s="180">
        <v>133463</v>
      </c>
      <c r="L8" s="67"/>
      <c r="M8" s="67"/>
      <c r="N8" s="67"/>
      <c r="O8" s="67"/>
      <c r="P8" s="67"/>
      <c r="Q8" s="67"/>
      <c r="R8" s="67"/>
    </row>
    <row r="9" spans="1:18" ht="18">
      <c r="A9" s="133" t="s">
        <v>267</v>
      </c>
      <c r="B9" s="180">
        <v>2658</v>
      </c>
      <c r="C9" s="180">
        <v>2785</v>
      </c>
      <c r="D9" s="180">
        <v>2714</v>
      </c>
      <c r="E9" s="180">
        <v>2800</v>
      </c>
      <c r="F9" s="180">
        <v>2762.7280000000001</v>
      </c>
      <c r="G9" s="180">
        <v>2735</v>
      </c>
      <c r="H9" s="180">
        <v>2963.7</v>
      </c>
      <c r="I9" s="180">
        <v>2880</v>
      </c>
      <c r="J9" s="180">
        <v>1993.5821999999998</v>
      </c>
      <c r="K9" s="180">
        <v>1865</v>
      </c>
      <c r="L9" s="67"/>
      <c r="M9" s="67"/>
      <c r="N9" s="67"/>
      <c r="O9" s="67"/>
      <c r="P9" s="67"/>
      <c r="Q9" s="67"/>
      <c r="R9" s="67"/>
    </row>
    <row r="10" spans="1:18" ht="18">
      <c r="A10" s="133" t="s">
        <v>268</v>
      </c>
      <c r="B10" s="180">
        <v>60906</v>
      </c>
      <c r="C10" s="180">
        <v>63807</v>
      </c>
      <c r="D10" s="180">
        <v>67706</v>
      </c>
      <c r="E10" s="180">
        <v>70800</v>
      </c>
      <c r="F10" s="180">
        <v>73914.353572695865</v>
      </c>
      <c r="G10" s="180">
        <v>75023</v>
      </c>
      <c r="H10" s="180">
        <v>70755.199999999997</v>
      </c>
      <c r="I10" s="180">
        <v>74241</v>
      </c>
      <c r="J10" s="180">
        <v>48722.030720000002</v>
      </c>
      <c r="K10" s="180">
        <v>51932</v>
      </c>
      <c r="L10" s="67"/>
      <c r="M10" s="67"/>
      <c r="N10" s="67"/>
      <c r="O10" s="67"/>
      <c r="P10" s="67"/>
      <c r="Q10" s="67"/>
      <c r="R10" s="67"/>
    </row>
    <row r="11" spans="1:18" ht="18">
      <c r="A11" s="133" t="s">
        <v>269</v>
      </c>
      <c r="B11" s="180">
        <v>20135</v>
      </c>
      <c r="C11" s="180">
        <v>21094</v>
      </c>
      <c r="D11" s="180">
        <v>24535</v>
      </c>
      <c r="E11" s="180">
        <v>28200</v>
      </c>
      <c r="F11" s="180">
        <v>28578.83932880764</v>
      </c>
      <c r="G11" s="180">
        <v>29493</v>
      </c>
      <c r="H11" s="180">
        <v>31450</v>
      </c>
      <c r="I11" s="180">
        <v>36059</v>
      </c>
      <c r="J11" s="180">
        <v>22189.023333333334</v>
      </c>
      <c r="K11" s="180">
        <v>27562</v>
      </c>
      <c r="L11" s="67"/>
      <c r="M11" s="67"/>
      <c r="N11" s="67"/>
      <c r="O11" s="67"/>
      <c r="P11" s="67"/>
      <c r="Q11" s="67"/>
      <c r="R11" s="67"/>
    </row>
    <row r="12" spans="1:18" ht="18">
      <c r="A12" s="133" t="s">
        <v>270</v>
      </c>
      <c r="B12" s="180">
        <v>45458</v>
      </c>
      <c r="C12" s="180">
        <v>50815</v>
      </c>
      <c r="D12" s="180">
        <v>57268</v>
      </c>
      <c r="E12" s="180">
        <v>60100</v>
      </c>
      <c r="F12" s="180">
        <v>62899.097999999998</v>
      </c>
      <c r="G12" s="180">
        <v>255001</v>
      </c>
      <c r="H12" s="180">
        <v>226959.3</v>
      </c>
      <c r="I12" s="180">
        <v>204923</v>
      </c>
      <c r="J12" s="180">
        <v>181083.26015999998</v>
      </c>
      <c r="K12" s="180">
        <v>123351</v>
      </c>
      <c r="L12" s="67"/>
      <c r="M12" s="67"/>
      <c r="N12" s="67"/>
      <c r="O12" s="67"/>
      <c r="P12" s="67"/>
      <c r="Q12" s="67"/>
      <c r="R12" s="67"/>
    </row>
    <row r="13" spans="1:18" ht="18">
      <c r="A13" s="133" t="s">
        <v>271</v>
      </c>
      <c r="B13" s="180">
        <v>232</v>
      </c>
      <c r="C13" s="180">
        <v>243</v>
      </c>
      <c r="D13" s="180">
        <v>241</v>
      </c>
      <c r="E13" s="180">
        <v>300</v>
      </c>
      <c r="F13" s="180">
        <v>352.29159395509544</v>
      </c>
      <c r="G13" s="180">
        <v>387</v>
      </c>
      <c r="H13" s="180">
        <v>441.8</v>
      </c>
      <c r="I13" s="180">
        <v>596</v>
      </c>
      <c r="J13" s="180">
        <v>314.1198</v>
      </c>
      <c r="K13" s="180">
        <v>536</v>
      </c>
      <c r="L13" s="67"/>
      <c r="M13" s="67"/>
      <c r="N13" s="67"/>
      <c r="O13" s="67"/>
      <c r="P13" s="67"/>
      <c r="Q13" s="67"/>
      <c r="R13" s="67"/>
    </row>
    <row r="14" spans="1:18" ht="36">
      <c r="A14" s="133" t="s">
        <v>272</v>
      </c>
      <c r="B14" s="180">
        <v>899501</v>
      </c>
      <c r="C14" s="180">
        <v>1208072</v>
      </c>
      <c r="D14" s="180">
        <v>1352296</v>
      </c>
      <c r="E14" s="180">
        <v>1512265</v>
      </c>
      <c r="F14" s="180">
        <v>1549689</v>
      </c>
      <c r="G14" s="180">
        <v>1620000</v>
      </c>
      <c r="H14" s="180">
        <v>1493550</v>
      </c>
      <c r="I14" s="180">
        <v>1330602</v>
      </c>
      <c r="J14" s="180">
        <v>1083200</v>
      </c>
      <c r="K14" s="180">
        <v>792849</v>
      </c>
      <c r="L14" s="67"/>
      <c r="M14" s="67"/>
      <c r="N14" s="67"/>
      <c r="O14" s="67"/>
      <c r="P14" s="67"/>
      <c r="Q14" s="67"/>
      <c r="R14" s="67"/>
    </row>
    <row r="15" spans="1:18" ht="18">
      <c r="A15" s="133" t="s">
        <v>270</v>
      </c>
      <c r="B15" s="180">
        <v>885947</v>
      </c>
      <c r="C15" s="180">
        <v>1194166</v>
      </c>
      <c r="D15" s="180">
        <v>1338312</v>
      </c>
      <c r="E15" s="180">
        <v>1498024</v>
      </c>
      <c r="F15" s="180">
        <v>1534680</v>
      </c>
      <c r="G15" s="180">
        <v>1603800</v>
      </c>
      <c r="H15" s="180">
        <v>1475620</v>
      </c>
      <c r="I15" s="180">
        <v>1306380</v>
      </c>
      <c r="J15" s="180">
        <v>1071000</v>
      </c>
      <c r="K15" s="180">
        <v>771033</v>
      </c>
      <c r="L15" s="67"/>
      <c r="M15" s="67"/>
      <c r="N15" s="67"/>
      <c r="O15" s="67"/>
      <c r="P15" s="67"/>
      <c r="Q15" s="67"/>
      <c r="R15" s="67"/>
    </row>
    <row r="16" spans="1:18" ht="18">
      <c r="A16" s="133" t="s">
        <v>271</v>
      </c>
      <c r="B16" s="180">
        <v>13554</v>
      </c>
      <c r="C16" s="180">
        <v>13906</v>
      </c>
      <c r="D16" s="180">
        <v>13984</v>
      </c>
      <c r="E16" s="180">
        <v>14241</v>
      </c>
      <c r="F16" s="180">
        <v>15009</v>
      </c>
      <c r="G16" s="180">
        <v>15474</v>
      </c>
      <c r="H16" s="180">
        <v>17930</v>
      </c>
      <c r="I16" s="180">
        <v>24223</v>
      </c>
      <c r="J16" s="180">
        <v>12200</v>
      </c>
      <c r="K16" s="180">
        <v>21816</v>
      </c>
      <c r="L16" s="67"/>
      <c r="M16" s="67"/>
      <c r="N16" s="67"/>
      <c r="O16" s="67"/>
      <c r="P16" s="67"/>
      <c r="Q16" s="67"/>
      <c r="R16" s="67"/>
    </row>
    <row r="17" spans="1:18" ht="18">
      <c r="A17" s="146" t="s">
        <v>239</v>
      </c>
      <c r="B17" s="180">
        <v>586729</v>
      </c>
      <c r="C17" s="180">
        <v>588348</v>
      </c>
      <c r="D17" s="180">
        <v>594312</v>
      </c>
      <c r="E17" s="180">
        <v>594639</v>
      </c>
      <c r="F17" s="180">
        <v>589738</v>
      </c>
      <c r="G17" s="180">
        <v>592686.68999999994</v>
      </c>
      <c r="H17" s="180">
        <v>584000</v>
      </c>
      <c r="I17" s="180">
        <v>567412</v>
      </c>
      <c r="J17" s="180">
        <v>395000</v>
      </c>
      <c r="K17" s="180">
        <v>367530</v>
      </c>
      <c r="L17" s="67"/>
      <c r="M17" s="67"/>
      <c r="N17" s="67"/>
      <c r="O17" s="67"/>
      <c r="P17" s="67"/>
      <c r="Q17" s="67"/>
      <c r="R17" s="67"/>
    </row>
    <row r="18" spans="1:18" ht="18">
      <c r="A18" s="310" t="s">
        <v>175</v>
      </c>
      <c r="B18" s="310"/>
      <c r="C18" s="310"/>
      <c r="D18" s="310"/>
      <c r="E18" s="310"/>
      <c r="F18" s="310"/>
      <c r="G18" s="310"/>
      <c r="H18" s="310"/>
      <c r="I18" s="310"/>
      <c r="J18" s="310"/>
      <c r="K18" s="310"/>
      <c r="L18" s="67"/>
      <c r="M18" s="67"/>
      <c r="N18" s="67"/>
      <c r="O18" s="67"/>
      <c r="P18" s="67"/>
      <c r="Q18" s="67"/>
      <c r="R18" s="67"/>
    </row>
    <row r="19" spans="1:18">
      <c r="A19" s="138"/>
      <c r="B19" s="67"/>
      <c r="C19" s="67"/>
      <c r="D19" s="67"/>
      <c r="E19" s="67"/>
      <c r="F19" s="67"/>
      <c r="G19" s="67"/>
      <c r="H19" s="67"/>
      <c r="I19" s="67"/>
      <c r="J19" s="67"/>
      <c r="K19" s="67"/>
      <c r="L19" s="67"/>
      <c r="M19" s="67"/>
      <c r="N19" s="67"/>
      <c r="O19" s="67"/>
      <c r="P19" s="67"/>
      <c r="Q19" s="67"/>
      <c r="R19" s="67"/>
    </row>
    <row r="20" spans="1:18">
      <c r="A20" s="138"/>
      <c r="B20" s="67"/>
      <c r="C20" s="67"/>
      <c r="D20" s="67"/>
      <c r="E20" s="67"/>
      <c r="F20" s="67"/>
      <c r="G20" s="67"/>
      <c r="H20" s="67"/>
      <c r="I20" s="67"/>
      <c r="J20" s="67"/>
      <c r="K20" s="67"/>
      <c r="L20" s="67"/>
      <c r="M20" s="67"/>
      <c r="N20" s="67"/>
      <c r="O20" s="67"/>
      <c r="P20" s="67"/>
      <c r="Q20" s="67"/>
      <c r="R20" s="67"/>
    </row>
    <row r="21" spans="1:18">
      <c r="A21" s="138"/>
      <c r="B21" s="67"/>
      <c r="C21" s="67"/>
      <c r="D21" s="67"/>
      <c r="E21" s="67"/>
      <c r="F21" s="67"/>
      <c r="G21" s="67"/>
      <c r="H21" s="67"/>
      <c r="I21" s="67"/>
      <c r="J21" s="67"/>
      <c r="K21" s="67"/>
      <c r="L21" s="67"/>
      <c r="M21" s="67"/>
      <c r="N21" s="67"/>
      <c r="O21" s="67"/>
      <c r="P21" s="67"/>
      <c r="Q21" s="67"/>
      <c r="R21" s="67"/>
    </row>
    <row r="22" spans="1:18">
      <c r="A22" s="138"/>
      <c r="B22" s="67"/>
      <c r="C22" s="67"/>
      <c r="D22" s="67"/>
      <c r="E22" s="67"/>
      <c r="F22" s="67"/>
      <c r="G22" s="67"/>
      <c r="H22" s="67"/>
      <c r="I22" s="67"/>
      <c r="J22" s="67"/>
      <c r="K22" s="67"/>
      <c r="L22" s="67"/>
      <c r="M22" s="67"/>
      <c r="N22" s="67"/>
      <c r="O22" s="67"/>
      <c r="P22" s="67"/>
      <c r="Q22" s="67"/>
      <c r="R22" s="67"/>
    </row>
    <row r="23" spans="1:18">
      <c r="A23" s="138"/>
      <c r="B23" s="67"/>
      <c r="C23" s="67"/>
      <c r="D23" s="67"/>
      <c r="E23" s="67"/>
      <c r="F23" s="67"/>
      <c r="G23" s="67"/>
      <c r="H23" s="67"/>
      <c r="I23" s="67"/>
      <c r="J23" s="67"/>
      <c r="K23" s="67"/>
      <c r="L23" s="67"/>
      <c r="M23" s="67"/>
      <c r="N23" s="67"/>
      <c r="O23" s="67"/>
      <c r="P23" s="67"/>
      <c r="Q23" s="67"/>
      <c r="R23" s="67"/>
    </row>
    <row r="24" spans="1:18">
      <c r="A24" s="138"/>
      <c r="B24" s="67"/>
      <c r="C24" s="67"/>
      <c r="D24" s="67"/>
      <c r="E24" s="67"/>
      <c r="F24" s="67"/>
      <c r="G24" s="67"/>
      <c r="H24" s="67"/>
      <c r="I24" s="67"/>
      <c r="J24" s="67"/>
      <c r="K24" s="67"/>
      <c r="L24" s="67"/>
      <c r="M24" s="67"/>
      <c r="N24" s="67"/>
      <c r="O24" s="67"/>
      <c r="P24" s="67"/>
      <c r="Q24" s="67"/>
      <c r="R24" s="67"/>
    </row>
    <row r="25" spans="1:18">
      <c r="A25" s="67"/>
      <c r="B25" s="67"/>
      <c r="C25" s="67"/>
      <c r="D25" s="67"/>
      <c r="E25" s="67"/>
      <c r="F25" s="67"/>
      <c r="G25" s="67"/>
      <c r="H25" s="67"/>
      <c r="I25" s="67"/>
      <c r="J25" s="67"/>
      <c r="K25" s="67"/>
      <c r="L25" s="67"/>
      <c r="M25" s="67"/>
      <c r="N25" s="67"/>
      <c r="O25" s="67"/>
      <c r="P25" s="67"/>
      <c r="Q25" s="67"/>
      <c r="R25" s="67"/>
    </row>
    <row r="26" spans="1:18">
      <c r="A26" s="67"/>
      <c r="B26" s="67"/>
      <c r="C26" s="67"/>
      <c r="D26" s="67"/>
      <c r="E26" s="67"/>
      <c r="F26" s="67"/>
      <c r="G26" s="67"/>
      <c r="H26" s="67"/>
      <c r="I26" s="67"/>
      <c r="J26" s="67"/>
      <c r="K26" s="67"/>
      <c r="L26" s="67"/>
      <c r="M26" s="67"/>
      <c r="N26" s="67"/>
      <c r="O26" s="67"/>
      <c r="P26" s="67"/>
      <c r="Q26" s="67"/>
      <c r="R26" s="67"/>
    </row>
    <row r="27" spans="1:18">
      <c r="A27" s="67"/>
      <c r="B27" s="67"/>
      <c r="C27" s="67"/>
      <c r="D27" s="67"/>
      <c r="E27" s="67"/>
      <c r="F27" s="67"/>
      <c r="G27" s="67"/>
      <c r="H27" s="67"/>
      <c r="I27" s="67"/>
      <c r="J27" s="67"/>
      <c r="K27" s="67"/>
      <c r="L27" s="67"/>
      <c r="M27" s="67"/>
      <c r="N27" s="67"/>
      <c r="O27" s="67"/>
      <c r="P27" s="67"/>
      <c r="Q27" s="67"/>
      <c r="R27" s="67"/>
    </row>
    <row r="28" spans="1:18" s="57" customFormat="1" ht="8.25">
      <c r="A28" s="285"/>
      <c r="B28" s="285"/>
      <c r="C28" s="285"/>
      <c r="D28" s="285"/>
      <c r="E28" s="285"/>
      <c r="F28" s="285"/>
      <c r="G28" s="285"/>
      <c r="H28" s="285"/>
      <c r="I28" s="285"/>
      <c r="J28" s="285"/>
      <c r="K28" s="285"/>
      <c r="L28" s="285"/>
    </row>
  </sheetData>
  <mergeCells count="6">
    <mergeCell ref="A28:L28"/>
    <mergeCell ref="A1:K1"/>
    <mergeCell ref="J2:K2"/>
    <mergeCell ref="B2:I2"/>
    <mergeCell ref="A18:K18"/>
    <mergeCell ref="A2:A3"/>
  </mergeCells>
  <printOptions horizontalCentered="1"/>
  <pageMargins left="0.6" right="0.6" top="0.77" bottom="0.77" header="0.25" footer="0.25"/>
  <pageSetup paperSize="138"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7.1</vt:lpstr>
      <vt:lpstr>7.2</vt:lpstr>
      <vt:lpstr>7.3-7.4</vt:lpstr>
      <vt:lpstr>7.5-7.6</vt:lpstr>
      <vt:lpstr>7.7</vt:lpstr>
      <vt:lpstr>7.8</vt:lpstr>
      <vt:lpstr>7.9</vt:lpstr>
      <vt:lpstr>7.10</vt:lpstr>
      <vt:lpstr>7.11</vt:lpstr>
      <vt:lpstr>7.12-7.13</vt:lpstr>
      <vt:lpstr>7.14</vt:lpstr>
      <vt:lpstr>7.15</vt:lpstr>
      <vt:lpstr>7.16</vt:lpstr>
      <vt:lpstr>7.17</vt:lpstr>
      <vt:lpstr>7.18</vt:lpstr>
      <vt:lpstr>7.19-7.20</vt:lpstr>
      <vt:lpstr>7.21</vt:lpstr>
      <vt:lpstr>7.22</vt:lpstr>
      <vt:lpstr>7.23</vt:lpstr>
      <vt:lpstr>'7.1'!Print_Area</vt:lpstr>
      <vt:lpstr>'7.10'!Print_Area</vt:lpstr>
      <vt:lpstr>'7.11'!Print_Area</vt:lpstr>
      <vt:lpstr>'7.12-7.13'!Print_Area</vt:lpstr>
      <vt:lpstr>'7.15'!Print_Area</vt:lpstr>
      <vt:lpstr>'7.16'!Print_Area</vt:lpstr>
      <vt:lpstr>'7.17'!Print_Area</vt:lpstr>
      <vt:lpstr>'7.18'!Print_Area</vt:lpstr>
      <vt:lpstr>'7.2'!Print_Area</vt:lpstr>
      <vt:lpstr>'7.21'!Print_Area</vt:lpstr>
      <vt:lpstr>'7.22'!Print_Area</vt:lpstr>
      <vt:lpstr>'7.23'!Print_Area</vt:lpstr>
      <vt:lpstr>'7.3-7.4'!Print_Area</vt:lpstr>
      <vt:lpstr>'7.5-7.6'!Print_Area</vt:lpstr>
      <vt:lpstr>'7.7'!Print_Area</vt:lpstr>
      <vt:lpstr>'7.8'!Print_Area</vt:lpstr>
      <vt:lpstr>'7.9'!Print_Area</vt:lpstr>
      <vt:lpstr>'7.17'!Print_Titles</vt:lpstr>
      <vt:lpstr>'7.21'!Print_Titles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2023-06-08T07:22:10Z</dcterms:created>
  <dcterms:modified xsi:type="dcterms:W3CDTF">2023-06-23T05:49:27Z</dcterms:modified>
</cp:coreProperties>
</file>